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68" i="1" l="1"/>
  <c r="J67" i="1"/>
  <c r="I68" i="1"/>
  <c r="I67" i="1"/>
  <c r="I66" i="1"/>
  <c r="I65" i="1"/>
  <c r="J64" i="1"/>
  <c r="J63" i="1"/>
  <c r="I64" i="1"/>
  <c r="I63" i="1"/>
  <c r="J56" i="1"/>
  <c r="I56" i="1"/>
  <c r="I26" i="1"/>
  <c r="I20" i="1"/>
  <c r="I11" i="1"/>
  <c r="H19" i="1" l="1"/>
  <c r="G19" i="1"/>
  <c r="F19" i="1"/>
  <c r="E67" i="1"/>
  <c r="D67" i="1"/>
  <c r="H67" i="1"/>
  <c r="G67" i="1"/>
  <c r="F67" i="1"/>
  <c r="H63" i="1" l="1"/>
  <c r="G63" i="1"/>
  <c r="F63" i="1"/>
  <c r="E63" i="1"/>
  <c r="D63" i="1"/>
  <c r="E50" i="1" l="1"/>
  <c r="E25" i="1"/>
  <c r="E7" i="1"/>
  <c r="I29" i="1"/>
  <c r="D25" i="1"/>
  <c r="D24" i="1" s="1"/>
  <c r="J80" i="1"/>
  <c r="J79" i="1"/>
  <c r="J77" i="1"/>
  <c r="J76" i="1"/>
  <c r="J74" i="1"/>
  <c r="J72" i="1"/>
  <c r="J71" i="1"/>
  <c r="J66" i="1"/>
  <c r="J62" i="1"/>
  <c r="J59" i="1"/>
  <c r="J58" i="1"/>
  <c r="J55" i="1"/>
  <c r="J54" i="1"/>
  <c r="J53" i="1"/>
  <c r="J52" i="1"/>
  <c r="J51" i="1"/>
  <c r="J49" i="1"/>
  <c r="J47" i="1"/>
  <c r="J46" i="1"/>
  <c r="J45" i="1"/>
  <c r="J42" i="1"/>
  <c r="J40" i="1"/>
  <c r="J38" i="1"/>
  <c r="J37" i="1"/>
  <c r="J34" i="1"/>
  <c r="J32" i="1"/>
  <c r="J29" i="1"/>
  <c r="J28" i="1"/>
  <c r="J27" i="1"/>
  <c r="J26" i="1"/>
  <c r="J23" i="1"/>
  <c r="J21" i="1"/>
  <c r="J20" i="1"/>
  <c r="J18" i="1"/>
  <c r="J17" i="1"/>
  <c r="J15" i="1"/>
  <c r="J14" i="1"/>
  <c r="J13" i="1"/>
  <c r="J11" i="1"/>
  <c r="J10" i="1"/>
  <c r="J9" i="1"/>
  <c r="J8" i="1"/>
  <c r="I80" i="1"/>
  <c r="I79" i="1"/>
  <c r="I77" i="1"/>
  <c r="I76" i="1"/>
  <c r="I74" i="1"/>
  <c r="I72" i="1"/>
  <c r="I71" i="1"/>
  <c r="I62" i="1"/>
  <c r="I59" i="1"/>
  <c r="I58" i="1"/>
  <c r="I55" i="1"/>
  <c r="I54" i="1"/>
  <c r="I53" i="1"/>
  <c r="I52" i="1"/>
  <c r="I51" i="1"/>
  <c r="I49" i="1"/>
  <c r="I45" i="1"/>
  <c r="I42" i="1"/>
  <c r="I40" i="1"/>
  <c r="I37" i="1"/>
  <c r="I34" i="1"/>
  <c r="I32" i="1"/>
  <c r="I28" i="1"/>
  <c r="I27" i="1"/>
  <c r="I23" i="1"/>
  <c r="I21" i="1"/>
  <c r="I18" i="1"/>
  <c r="I17" i="1"/>
  <c r="I15" i="1"/>
  <c r="I14" i="1"/>
  <c r="I13" i="1"/>
  <c r="I10" i="1"/>
  <c r="I9" i="1"/>
  <c r="I8" i="1"/>
  <c r="H65" i="1"/>
  <c r="G65" i="1"/>
  <c r="G44" i="1"/>
  <c r="F44" i="1"/>
  <c r="H31" i="1"/>
  <c r="G31" i="1"/>
  <c r="H7" i="1"/>
  <c r="G7" i="1"/>
  <c r="F7" i="1"/>
  <c r="G16" i="1"/>
  <c r="F16" i="1"/>
  <c r="E44" i="1"/>
  <c r="E31" i="1"/>
  <c r="E19" i="1"/>
  <c r="D19" i="1"/>
  <c r="E16" i="1"/>
  <c r="H78" i="1"/>
  <c r="G78" i="1"/>
  <c r="H75" i="1"/>
  <c r="G75" i="1"/>
  <c r="H73" i="1"/>
  <c r="G73" i="1"/>
  <c r="H70" i="1"/>
  <c r="G70" i="1"/>
  <c r="H61" i="1"/>
  <c r="H60" i="1" s="1"/>
  <c r="G61" i="1"/>
  <c r="G60" i="1" s="1"/>
  <c r="H57" i="1"/>
  <c r="G57" i="1"/>
  <c r="H50" i="1"/>
  <c r="G50" i="1"/>
  <c r="H48" i="1"/>
  <c r="G48" i="1"/>
  <c r="H41" i="1"/>
  <c r="G41" i="1"/>
  <c r="H39" i="1"/>
  <c r="G39" i="1"/>
  <c r="H36" i="1"/>
  <c r="G36" i="1"/>
  <c r="H33" i="1"/>
  <c r="G33" i="1"/>
  <c r="H25" i="1"/>
  <c r="H24" i="1" s="1"/>
  <c r="G25" i="1"/>
  <c r="G24" i="1" s="1"/>
  <c r="H22" i="1"/>
  <c r="G22" i="1"/>
  <c r="H16" i="1"/>
  <c r="D78" i="1"/>
  <c r="D75" i="1"/>
  <c r="D73" i="1"/>
  <c r="D70" i="1"/>
  <c r="D65" i="1"/>
  <c r="D61" i="1"/>
  <c r="D57" i="1"/>
  <c r="D50" i="1"/>
  <c r="D48" i="1"/>
  <c r="D44" i="1"/>
  <c r="D41" i="1"/>
  <c r="D39" i="1"/>
  <c r="D36" i="1"/>
  <c r="D33" i="1"/>
  <c r="D31" i="1"/>
  <c r="D22" i="1"/>
  <c r="D16" i="1"/>
  <c r="D7" i="1"/>
  <c r="D6" i="1" s="1"/>
  <c r="H6" i="1" l="1"/>
  <c r="J44" i="1"/>
  <c r="G6" i="1"/>
  <c r="D35" i="1"/>
  <c r="D30" i="1"/>
  <c r="I31" i="1"/>
  <c r="I19" i="1"/>
  <c r="J16" i="1"/>
  <c r="D69" i="1"/>
  <c r="D43" i="1"/>
  <c r="I44" i="1"/>
  <c r="J31" i="1"/>
  <c r="J19" i="1"/>
  <c r="I16" i="1"/>
  <c r="H35" i="1"/>
  <c r="H30" i="1"/>
  <c r="G30" i="1"/>
  <c r="D60" i="1"/>
  <c r="G69" i="1"/>
  <c r="H69" i="1"/>
  <c r="H43" i="1"/>
  <c r="G43" i="1"/>
  <c r="G35" i="1"/>
  <c r="G82" i="1" l="1"/>
  <c r="H82" i="1"/>
  <c r="D82" i="1"/>
  <c r="F78" i="1"/>
  <c r="E78" i="1"/>
  <c r="F75" i="1"/>
  <c r="E75" i="1"/>
  <c r="F73" i="1"/>
  <c r="E73" i="1"/>
  <c r="F70" i="1"/>
  <c r="E70" i="1"/>
  <c r="F65" i="1"/>
  <c r="E65" i="1"/>
  <c r="F61" i="1"/>
  <c r="F60" i="1" s="1"/>
  <c r="E61" i="1"/>
  <c r="F57" i="1"/>
  <c r="E57" i="1"/>
  <c r="F50" i="1"/>
  <c r="F48" i="1"/>
  <c r="E48" i="1"/>
  <c r="F41" i="1"/>
  <c r="E41" i="1"/>
  <c r="F39" i="1"/>
  <c r="E39" i="1"/>
  <c r="F36" i="1"/>
  <c r="E36" i="1"/>
  <c r="F33" i="1"/>
  <c r="E33" i="1"/>
  <c r="F31" i="1"/>
  <c r="F25" i="1"/>
  <c r="F22" i="1"/>
  <c r="F6" i="1" s="1"/>
  <c r="E22" i="1"/>
  <c r="E6" i="1" s="1"/>
  <c r="E60" i="1" l="1"/>
  <c r="I60" i="1" s="1"/>
  <c r="J78" i="1"/>
  <c r="I78" i="1"/>
  <c r="J75" i="1"/>
  <c r="I75" i="1"/>
  <c r="I73" i="1"/>
  <c r="J73" i="1"/>
  <c r="I70" i="1"/>
  <c r="J70" i="1"/>
  <c r="J65" i="1"/>
  <c r="J61" i="1"/>
  <c r="I61" i="1"/>
  <c r="J57" i="1"/>
  <c r="I57" i="1"/>
  <c r="I50" i="1"/>
  <c r="J50" i="1"/>
  <c r="E43" i="1"/>
  <c r="I43" i="1" s="1"/>
  <c r="I48" i="1"/>
  <c r="J48" i="1"/>
  <c r="J41" i="1"/>
  <c r="I41" i="1"/>
  <c r="I39" i="1"/>
  <c r="J39" i="1"/>
  <c r="J36" i="1"/>
  <c r="I36" i="1"/>
  <c r="E30" i="1"/>
  <c r="I30" i="1" s="1"/>
  <c r="J33" i="1"/>
  <c r="I33" i="1"/>
  <c r="E24" i="1"/>
  <c r="I25" i="1"/>
  <c r="J25" i="1"/>
  <c r="J22" i="1"/>
  <c r="I22" i="1"/>
  <c r="I7" i="1"/>
  <c r="J7" i="1"/>
  <c r="F69" i="1"/>
  <c r="F43" i="1"/>
  <c r="F35" i="1"/>
  <c r="F30" i="1"/>
  <c r="F24" i="1"/>
  <c r="E69" i="1"/>
  <c r="E35" i="1"/>
  <c r="F82" i="1" l="1"/>
  <c r="J60" i="1"/>
  <c r="J43" i="1"/>
  <c r="J30" i="1"/>
  <c r="J69" i="1"/>
  <c r="I69" i="1"/>
  <c r="I35" i="1"/>
  <c r="J35" i="1"/>
  <c r="J24" i="1"/>
  <c r="I24" i="1"/>
  <c r="I6" i="1"/>
  <c r="J6" i="1"/>
  <c r="E82" i="1"/>
  <c r="I82" i="1" l="1"/>
  <c r="J82" i="1"/>
</calcChain>
</file>

<file path=xl/sharedStrings.xml><?xml version="1.0" encoding="utf-8"?>
<sst xmlns="http://schemas.openxmlformats.org/spreadsheetml/2006/main" count="187" uniqueCount="170">
  <si>
    <t>Наименование</t>
  </si>
  <si>
    <t>ЦСР</t>
  </si>
  <si>
    <t>ВР</t>
  </si>
  <si>
    <t>Подпрограмма муниципальной программы «Развитие дошкольного, общего, дополнительного образования»</t>
  </si>
  <si>
    <t>Основное мероприятие «Дошкольное образование»</t>
  </si>
  <si>
    <t>Основное мероприятие «Общее образование»</t>
  </si>
  <si>
    <t>01 1 02 00000</t>
  </si>
  <si>
    <t>Основное мероприятие «Дополнительное образование в сфере культуры»</t>
  </si>
  <si>
    <t>01 1 03 00000</t>
  </si>
  <si>
    <t>Основное мероприятие «Дополнительное образование в сфере физической культуры и спорта»</t>
  </si>
  <si>
    <t>01 1 04 00000</t>
  </si>
  <si>
    <t>Основное мероприятие «Проведение мероприятия по организации отдыха детей в каникулярное время»</t>
  </si>
  <si>
    <t>01 1 05 00000</t>
  </si>
  <si>
    <t>Подпрограмма муниципальной программы «Молодое поколение»</t>
  </si>
  <si>
    <t>01 2 00 00000</t>
  </si>
  <si>
    <t>Основное мероприятие «Патриотическое воспитание»</t>
  </si>
  <si>
    <t>01 2 01 00000</t>
  </si>
  <si>
    <t>Основное мероприятие «Молодежь»</t>
  </si>
  <si>
    <t>01 2 02 00000</t>
  </si>
  <si>
    <t>Подпрограмма муниципальной программы «Развитие системы защиты прав детей»</t>
  </si>
  <si>
    <t>01 3 00 00000</t>
  </si>
  <si>
    <t xml:space="preserve">Основное мероприятие «Образование и обеспечение деятельности комиссии по делам несовершеннолетних и защите их прав» </t>
  </si>
  <si>
    <t>01 3 02 00000</t>
  </si>
  <si>
    <t>Подпрограмма муниципальной программы «Развитие физической культуры и спорта»</t>
  </si>
  <si>
    <t>01 4 00 00000</t>
  </si>
  <si>
    <t>Основное мероприятие «Развитие физической культуры и спорта»</t>
  </si>
  <si>
    <t>01 4 01 00000</t>
  </si>
  <si>
    <t>02 0 00 00000</t>
  </si>
  <si>
    <t>Подпрограмма муниципальной программы «Развитие культуры»</t>
  </si>
  <si>
    <t>02 1 00 00000</t>
  </si>
  <si>
    <t>Основное мероприятие «Развитие системы культурно-досугового обслуживания населения»</t>
  </si>
  <si>
    <t>02 1 02 00000</t>
  </si>
  <si>
    <t>03 0 00 00000</t>
  </si>
  <si>
    <t>Подпрограмма муниципальной программы «Развитие и поддержка малого и среднего предпринимательства»</t>
  </si>
  <si>
    <t>03 3 00 00000</t>
  </si>
  <si>
    <t>Основное мероприятие «Развитие и поддержка малого и среднего предпринимательства в муниципальном образовании»</t>
  </si>
  <si>
    <t>03 3 01 00000</t>
  </si>
  <si>
    <t>04 0 00 00000</t>
  </si>
  <si>
    <t>Подпрограмма муниципальной программы «Пожарная безопасность и гражданская оборона муниципального образования»</t>
  </si>
  <si>
    <t>04 1 00 00000</t>
  </si>
  <si>
    <t>Основное мероприятие «Обеспечение первичных мер пожарной безопасности»</t>
  </si>
  <si>
    <t>04 1 01 00000</t>
  </si>
  <si>
    <t>04 2 00 00000</t>
  </si>
  <si>
    <t>04 2 01 00000</t>
  </si>
  <si>
    <t>Подпрограмма муниципальной программы «Антинаркотическая деятельность территории»</t>
  </si>
  <si>
    <t>04 3 00 00000</t>
  </si>
  <si>
    <t>Основное мероприятие «Антинаркотическая деятельность на территории муниципального образования»</t>
  </si>
  <si>
    <t>04 3 01 00000</t>
  </si>
  <si>
    <t>05 0 00 00000</t>
  </si>
  <si>
    <t>Подпрограмма муниципальной программы «Комплексное развитие систем коммунальной инфраструктуры муниципального образования»</t>
  </si>
  <si>
    <t>05 1 00 00000</t>
  </si>
  <si>
    <t>Основное мероприятие «Комплексное развитие систем коммунальной инфраструктуры муниципального образования»</t>
  </si>
  <si>
    <t>05 1 01 00000</t>
  </si>
  <si>
    <t>Подпрограмма муниципальной программы «Благоустройство муниципального образования»</t>
  </si>
  <si>
    <t>05 3 00 00000</t>
  </si>
  <si>
    <t>Основное мероприятие «Организация благоустройства и озеленения территории муниципального образования»</t>
  </si>
  <si>
    <t>05 3 01 00000</t>
  </si>
  <si>
    <t>Подпрограмма муниципальной программы «Жилище»</t>
  </si>
  <si>
    <t>05 6 00 00000</t>
  </si>
  <si>
    <t>Основное мероприятие «Улучшение жилищных условий отдельных категорий граждан»</t>
  </si>
  <si>
    <t>05 6 01 00000</t>
  </si>
  <si>
    <t>06 0 00 00000</t>
  </si>
  <si>
    <t>Подпрограмма муниципальной программы «Сохранение и развитие автомобильных дорог общего пользования местного значения в муниципальном образовании»</t>
  </si>
  <si>
    <t>06 1 00 00000</t>
  </si>
  <si>
    <t>Основное мероприятие «Строительство, реконструкция, капитальный ремонт, ремонт и содержание автомобильных дорог общего пользования местного значения и искусственных сооружений на них в муниципальном образовании»</t>
  </si>
  <si>
    <t>06 1 01 00000</t>
  </si>
  <si>
    <t>07 0 00 00000</t>
  </si>
  <si>
    <t>Подпрограмма муниципальной программы «Обеспечение функционирования администрации муниципального образования»</t>
  </si>
  <si>
    <t>07 1 00 00000</t>
  </si>
  <si>
    <t>Основное мероприятие «Функционирование администрации муниципального образования»</t>
  </si>
  <si>
    <t>07 1 01 00000</t>
  </si>
  <si>
    <t>Основное мероприятие «Функционирование организаций, обеспечивающих выполнение части муниципальных функций»</t>
  </si>
  <si>
    <t>07 1 02 00000</t>
  </si>
  <si>
    <t>Подпрограмма муниципальной программы «Обеспечение общего порядка и противодействие коррупции»</t>
  </si>
  <si>
    <t>07 2 00 00000</t>
  </si>
  <si>
    <t>Основное мероприятие «Обеспечение правовых и организационных мер, направленных на противодействие коррупции"</t>
  </si>
  <si>
    <t>07 2 01 00000</t>
  </si>
  <si>
    <t>Подпрограмма муниципальной программы «Совершенствование, развитие бюджетного процесса и управление муниципальным долгом»</t>
  </si>
  <si>
    <t>07 3 00 00000</t>
  </si>
  <si>
    <t>Основное мероприятие «Совершенствование и развитие бюджетного процесса»</t>
  </si>
  <si>
    <t>07 3 01 00000</t>
  </si>
  <si>
    <t>Основное мероприятие «Управление муниципальным долгом»</t>
  </si>
  <si>
    <t>07 3 02 00000</t>
  </si>
  <si>
    <t>Подпрограмма муниципальной программы «Социальная поддержка граждан и реализация демографической политики в муниципальном образовании»</t>
  </si>
  <si>
    <t>07 4 00 00000</t>
  </si>
  <si>
    <t>Основное мероприятие «Социальная поддержка граждан и реализация демографической политики»</t>
  </si>
  <si>
    <t>07 4 01 00000</t>
  </si>
  <si>
    <t>Основное мероприятие «Реализация органами местного самоуправления отдельных переданных государственных полномочий»</t>
  </si>
  <si>
    <t>07 4 02 00000</t>
  </si>
  <si>
    <t>01 1 00 00000</t>
  </si>
  <si>
    <t>01 1 01 0000</t>
  </si>
  <si>
    <t>ИТОГО</t>
  </si>
  <si>
    <t>Подпрограмма муниципальной программы «Энергосбережение и повышение энергетической эффективности»</t>
  </si>
  <si>
    <t>Основное мероприятие «Энергосбережение и повышение энергетической эффективности»</t>
  </si>
  <si>
    <t>05 2 01 00000</t>
  </si>
  <si>
    <t>05 2 00 00000</t>
  </si>
  <si>
    <t>Подпрограмма муниципальной программы «Профилактика преступлений, правонарушений и терроризма»</t>
  </si>
  <si>
    <t>Основное мероприятие «Профилактика преступлений, правонарушений и терроризма»</t>
  </si>
  <si>
    <t>05 3 0200000</t>
  </si>
  <si>
    <t>Основное мероприятие "Осуществление расходов по муниципальному жилищному фонду"</t>
  </si>
  <si>
    <t>05 6 02 00000</t>
  </si>
  <si>
    <t xml:space="preserve">Региональный проект "Формирование комфортной городской среды"
</t>
  </si>
  <si>
    <t>Основное мероприятие «Ликвидация очагов сорного растения борщевик Сосновского»</t>
  </si>
  <si>
    <t>05 3 03 00000</t>
  </si>
  <si>
    <t>"</t>
  </si>
  <si>
    <t xml:space="preserve">Муниципальная программа «Развитие образования, молодежной политики и физической культуры и спорта муниципального образования "Куньинский район" </t>
  </si>
  <si>
    <t xml:space="preserve">Муниципальная программа «Развитие культуры в муниципальном образовании "Куньинский район» </t>
  </si>
  <si>
    <t>Региональный проект "Творческие люди"</t>
  </si>
  <si>
    <t>02 1 А2 00000</t>
  </si>
  <si>
    <t>Муниципальная программа «Содействие экономическому развитию и инвестиционной привлекательности муниципального образования" Куньинский район"</t>
  </si>
  <si>
    <t>Муниципальная программа «Обеспечение безопасности граждан на территории муниципального образования «Куньинский район»</t>
  </si>
  <si>
    <t xml:space="preserve">Муниципальная программа «Комплексное развитие систем коммунальной инфраструктуры  муниципального образования "Куньинский район" </t>
  </si>
  <si>
    <t xml:space="preserve">Муниципальная программа «Управление и обеспечение деятельности муниципального образования «Куньинский район», создание условий для эффективного управления муниципальными финансами и муниципальным долгом» </t>
  </si>
  <si>
    <t>Подпрограмма муниципальной программы « Повышение инвестиционной привлекательности»</t>
  </si>
  <si>
    <t>Основное мероприятие «Повышение инвестиционной привлекательности»</t>
  </si>
  <si>
    <t>03 1 01 00000</t>
  </si>
  <si>
    <t>03 1 00 00000</t>
  </si>
  <si>
    <t>Основное мероприятие "Мероприятие по рекультивации объектов размещения отходов, не включенных в Государственный реестр объектов размещения отходов"</t>
  </si>
  <si>
    <t>05 1 02 00000</t>
  </si>
  <si>
    <t>Муниципальная программа «Развитие транспортного обслуживания населения на территории муниципального образования» «Куньинский район»</t>
  </si>
  <si>
    <t>05 3 F2 00000</t>
  </si>
  <si>
    <t>Основное мероприятие «Отлов и содержание животных (собак) без владельцев на территории Псковской области"</t>
  </si>
  <si>
    <t>05 3 05 00000</t>
  </si>
  <si>
    <t>Основное мероприятие «Обеспечение мер по гражданской обороне»</t>
  </si>
  <si>
    <t>04 1 02 00000</t>
  </si>
  <si>
    <t>Подпрограмма муниципальной программы «Повышение безопасности дорожного движения»</t>
  </si>
  <si>
    <t>06 2 00 00000</t>
  </si>
  <si>
    <t>Основное мероприятие «Повышение безопасности дорожного движения»</t>
  </si>
  <si>
    <t>06 2 01 00000</t>
  </si>
  <si>
    <t xml:space="preserve">разработка проекта генерального плана, правил землепользования и застройки поселений </t>
  </si>
  <si>
    <t xml:space="preserve">Расходы бюджета муниципального образования "Куньинский район" по муниципальным програмам на очередной финансовый год </t>
  </si>
  <si>
    <t xml:space="preserve">(очередной финансовый год и плановый период) в сравнении с ожидаемым исполнением за текущий финансовый год и </t>
  </si>
  <si>
    <t>фактическим исполнением за отчетный финансовый год</t>
  </si>
  <si>
    <t>План на 2025 год</t>
  </si>
  <si>
    <t>План на 2026 год</t>
  </si>
  <si>
    <t xml:space="preserve">Основное мероприятие "Организация и осуществление деятельности по опеке и попечительству в 
отношении несовершеннолетних
</t>
  </si>
  <si>
    <t>01 3 01 00000</t>
  </si>
  <si>
    <t xml:space="preserve">Основное мероприятие «Создание системы навигации и ориентирования в сфере туризма на территории муниципального образования "Куньинский район""
</t>
  </si>
  <si>
    <t>02 1 03 00000</t>
  </si>
  <si>
    <t xml:space="preserve">Основное мероприятие "Развитие институтов территориального общественного самоуправления и поддержка проектов местных инициатив" </t>
  </si>
  <si>
    <t>02 1 04 00000</t>
  </si>
  <si>
    <t>Основное мероприятие «Участие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территории района»</t>
  </si>
  <si>
    <t>05 1 03 00000</t>
  </si>
  <si>
    <t>Региональный проект "Патриотическое воспитание граждан Российской Федерации"</t>
  </si>
  <si>
    <t>01 0 ЕВ 0000</t>
  </si>
  <si>
    <t>Фактическое исполнение за 2023 год</t>
  </si>
  <si>
    <t>Ожидаемое исполнение за 2024 год</t>
  </si>
  <si>
    <t>План на 2027 год</t>
  </si>
  <si>
    <t>Региональный проект "Успех каждого ребенка"</t>
  </si>
  <si>
    <t>01 1 Е2 00000</t>
  </si>
  <si>
    <t xml:space="preserve">Процент ожидаемого исполнения 2024 года к исполнению за 2023 год </t>
  </si>
  <si>
    <t xml:space="preserve">Отклонение ожидаемого исполнения 2024 года к исполнению 2023 года </t>
  </si>
  <si>
    <t>Региональный проект "Благоустройство сельских территорий"</t>
  </si>
  <si>
    <t>05 3 06 00000</t>
  </si>
  <si>
    <t>Подпрограмма муниципальной программы  "Совершение транспортного обслуживания населения на территоррии муниципального образования"</t>
  </si>
  <si>
    <t>Основное мероприятие "Совершение транспортного обслуживания населения на территоррии муниципального образования"</t>
  </si>
  <si>
    <t>06 3 00 00000</t>
  </si>
  <si>
    <t>06 3 01 00000</t>
  </si>
  <si>
    <t>Подпрограмма муниципальной программы «Совершенствование транспортного обслуживания населения на территории муниципального образования»</t>
  </si>
  <si>
    <t>Основное мероприятие «Совершенствование транспортного обслуживания населения на территории муниципального образования»</t>
  </si>
  <si>
    <t>Условно-утвержденные расходы</t>
  </si>
  <si>
    <t>Пояснения</t>
  </si>
  <si>
    <t>в соответствии с законом Псковской области</t>
  </si>
  <si>
    <t xml:space="preserve">в связи с повышением  МРОТ , дорожной картой и  увеличением  стоимости коммунальных услуг </t>
  </si>
  <si>
    <t>в связи с ходатайством отдела образования</t>
  </si>
  <si>
    <t>с передачей ИМТ из поселений</t>
  </si>
  <si>
    <t>в связи с объемом опубликованных материалов</t>
  </si>
  <si>
    <t xml:space="preserve">в связи с повышением  МРОТ  и увеличением  стоимости коммунальных услуг </t>
  </si>
  <si>
    <t xml:space="preserve">в связи с повышением  МРОТ  </t>
  </si>
  <si>
    <t>с увеличением пенсионеров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</si>
</sst>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00"/>
    <numFmt numFmtId="166" formatCode="0.0"/>
  </numFmts>
  <fonts count="24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4" fillId="0" borderId="0" xfId="0" applyFont="1"/>
    <xf numFmtId="0" fontId="0" fillId="0" borderId="2" xfId="0" applyBorder="1"/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wrapText="1"/>
    </xf>
    <xf numFmtId="0" fontId="2" fillId="0" borderId="2" xfId="0" applyFont="1" applyBorder="1" applyAlignment="1">
      <alignment horizontal="center" vertical="top" wrapText="1"/>
    </xf>
    <xf numFmtId="0" fontId="11" fillId="0" borderId="2" xfId="1" applyFont="1" applyBorder="1" applyAlignment="1" applyProtection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0" fillId="0" borderId="2" xfId="1" applyFont="1" applyBorder="1" applyAlignment="1" applyProtection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11" fillId="0" borderId="4" xfId="1" applyFont="1" applyBorder="1" applyAlignment="1" applyProtection="1">
      <alignment horizontal="justify" vertical="top" wrapText="1"/>
    </xf>
    <xf numFmtId="0" fontId="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top" wrapText="1"/>
    </xf>
    <xf numFmtId="0" fontId="12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top" wrapText="1"/>
    </xf>
    <xf numFmtId="0" fontId="7" fillId="2" borderId="6" xfId="0" applyFont="1" applyFill="1" applyBorder="1" applyAlignment="1">
      <alignment horizontal="left" wrapText="1"/>
    </xf>
    <xf numFmtId="0" fontId="14" fillId="0" borderId="2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7" fillId="0" borderId="6" xfId="0" applyFont="1" applyFill="1" applyBorder="1" applyAlignment="1">
      <alignment horizontal="justify" wrapText="1"/>
    </xf>
    <xf numFmtId="0" fontId="7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top" wrapText="1"/>
    </xf>
    <xf numFmtId="49" fontId="7" fillId="0" borderId="6" xfId="0" applyNumberFormat="1" applyFont="1" applyFill="1" applyBorder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14" fillId="0" borderId="7" xfId="0" applyFont="1" applyBorder="1" applyAlignment="1">
      <alignment horizontal="justify" vertical="top" wrapText="1"/>
    </xf>
    <xf numFmtId="0" fontId="7" fillId="0" borderId="0" xfId="0" applyFont="1"/>
    <xf numFmtId="0" fontId="14" fillId="2" borderId="6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left" wrapText="1"/>
    </xf>
    <xf numFmtId="164" fontId="2" fillId="0" borderId="2" xfId="0" applyNumberFormat="1" applyFont="1" applyBorder="1" applyAlignment="1">
      <alignment horizontal="center" vertical="top" wrapText="1"/>
    </xf>
    <xf numFmtId="164" fontId="15" fillId="0" borderId="2" xfId="0" applyNumberFormat="1" applyFont="1" applyBorder="1"/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12" fillId="0" borderId="10" xfId="0" applyFont="1" applyBorder="1" applyAlignment="1">
      <alignment horizontal="center" vertical="center" wrapText="1"/>
    </xf>
    <xf numFmtId="166" fontId="1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49" fontId="7" fillId="0" borderId="2" xfId="0" applyNumberFormat="1" applyFont="1" applyFill="1" applyBorder="1"/>
    <xf numFmtId="16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0" xfId="0" applyFont="1"/>
    <xf numFmtId="0" fontId="17" fillId="0" borderId="0" xfId="0" applyFont="1" applyAlignment="1">
      <alignment horizontal="center"/>
    </xf>
    <xf numFmtId="0" fontId="13" fillId="0" borderId="2" xfId="0" applyFont="1" applyBorder="1" applyAlignment="1">
      <alignment horizontal="justify" vertical="top" wrapText="1"/>
    </xf>
    <xf numFmtId="0" fontId="7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19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/>
    <xf numFmtId="0" fontId="20" fillId="0" borderId="2" xfId="0" applyFont="1" applyBorder="1" applyAlignment="1">
      <alignment wrapText="1"/>
    </xf>
    <xf numFmtId="0" fontId="7" fillId="2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wrapText="1"/>
    </xf>
    <xf numFmtId="0" fontId="7" fillId="0" borderId="6" xfId="0" applyFont="1" applyFill="1" applyBorder="1" applyAlignment="1">
      <alignment horizontal="left" wrapText="1"/>
    </xf>
    <xf numFmtId="0" fontId="14" fillId="0" borderId="2" xfId="0" applyFont="1" applyBorder="1" applyAlignment="1">
      <alignment wrapText="1"/>
    </xf>
    <xf numFmtId="0" fontId="16" fillId="0" borderId="3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vertical="top"/>
    </xf>
    <xf numFmtId="0" fontId="9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justify" vertical="center"/>
    </xf>
    <xf numFmtId="0" fontId="16" fillId="0" borderId="2" xfId="0" applyFont="1" applyBorder="1" applyAlignment="1">
      <alignment wrapText="1"/>
    </xf>
    <xf numFmtId="0" fontId="0" fillId="0" borderId="0" xfId="0" applyAlignment="1"/>
    <xf numFmtId="0" fontId="22" fillId="0" borderId="11" xfId="0" applyFont="1" applyFill="1" applyBorder="1" applyAlignment="1">
      <alignment vertical="top"/>
    </xf>
    <xf numFmtId="0" fontId="0" fillId="0" borderId="2" xfId="0" applyBorder="1" applyAlignment="1">
      <alignment wrapText="1"/>
    </xf>
    <xf numFmtId="0" fontId="19" fillId="0" borderId="2" xfId="0" applyFont="1" applyBorder="1" applyAlignment="1">
      <alignment wrapText="1"/>
    </xf>
    <xf numFmtId="166" fontId="9" fillId="0" borderId="2" xfId="0" applyNumberFormat="1" applyFont="1" applyBorder="1" applyAlignment="1">
      <alignment wrapText="1"/>
    </xf>
    <xf numFmtId="166" fontId="7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457200</xdr:colOff>
      <xdr:row>3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5667375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="62" zoomScaleNormal="62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64" sqref="K64"/>
    </sheetView>
  </sheetViews>
  <sheetFormatPr defaultRowHeight="15" x14ac:dyDescent="0.25"/>
  <cols>
    <col min="1" max="1" width="43.28515625" customWidth="1"/>
    <col min="2" max="2" width="16.42578125" customWidth="1"/>
    <col min="3" max="3" width="9.7109375" customWidth="1"/>
    <col min="4" max="4" width="17.42578125" customWidth="1"/>
    <col min="5" max="5" width="18" customWidth="1"/>
    <col min="6" max="9" width="18.5703125" customWidth="1"/>
    <col min="10" max="10" width="19.140625" customWidth="1"/>
    <col min="11" max="11" width="30.5703125" customWidth="1"/>
  </cols>
  <sheetData>
    <row r="1" spans="1:17" ht="18.75" x14ac:dyDescent="0.3">
      <c r="A1" s="81" t="s">
        <v>130</v>
      </c>
      <c r="B1" s="82"/>
      <c r="C1" s="82"/>
      <c r="D1" s="82"/>
      <c r="E1" s="82"/>
      <c r="F1" s="82"/>
      <c r="G1" s="82"/>
      <c r="H1" s="82"/>
      <c r="I1" s="82"/>
      <c r="J1" s="81"/>
      <c r="K1" s="81"/>
      <c r="L1" s="81"/>
      <c r="M1" s="81"/>
      <c r="N1" s="83"/>
      <c r="O1" s="83"/>
      <c r="P1" s="83"/>
      <c r="Q1" s="83"/>
    </row>
    <row r="2" spans="1:17" ht="15" customHeight="1" x14ac:dyDescent="0.3">
      <c r="A2" s="81" t="s">
        <v>131</v>
      </c>
      <c r="B2" s="81"/>
      <c r="C2" s="81"/>
      <c r="D2" s="81"/>
      <c r="E2" s="81"/>
      <c r="F2" s="84"/>
      <c r="G2" s="84"/>
      <c r="H2" s="84"/>
      <c r="I2" s="84"/>
      <c r="J2" s="81"/>
      <c r="K2" s="81"/>
      <c r="L2" s="81"/>
      <c r="M2" s="81"/>
      <c r="N2" s="83"/>
      <c r="O2" s="83"/>
      <c r="P2" s="83"/>
      <c r="Q2" s="83"/>
    </row>
    <row r="3" spans="1:17" ht="18" customHeight="1" x14ac:dyDescent="0.3">
      <c r="A3" s="89" t="s">
        <v>132</v>
      </c>
      <c r="B3" s="90"/>
      <c r="C3" s="91"/>
      <c r="D3" s="91"/>
      <c r="E3" s="91"/>
      <c r="F3" s="91"/>
      <c r="G3" s="91"/>
      <c r="H3" s="91"/>
      <c r="I3" s="91"/>
      <c r="J3" s="91"/>
      <c r="K3" s="34"/>
      <c r="L3" s="34"/>
    </row>
    <row r="4" spans="1:17" ht="15.75" thickBot="1" x14ac:dyDescent="0.3"/>
    <row r="5" spans="1:17" ht="81" customHeight="1" x14ac:dyDescent="0.25">
      <c r="A5" s="11" t="s">
        <v>0</v>
      </c>
      <c r="B5" s="22" t="s">
        <v>1</v>
      </c>
      <c r="C5" s="23" t="s">
        <v>2</v>
      </c>
      <c r="D5" s="23" t="s">
        <v>145</v>
      </c>
      <c r="E5" s="23" t="s">
        <v>146</v>
      </c>
      <c r="F5" s="109" t="s">
        <v>133</v>
      </c>
      <c r="G5" s="109" t="s">
        <v>134</v>
      </c>
      <c r="H5" s="109" t="s">
        <v>147</v>
      </c>
      <c r="I5" s="92" t="s">
        <v>150</v>
      </c>
      <c r="J5" s="92" t="s">
        <v>151</v>
      </c>
      <c r="K5" s="114" t="s">
        <v>161</v>
      </c>
    </row>
    <row r="6" spans="1:17" ht="81.75" customHeight="1" x14ac:dyDescent="0.25">
      <c r="A6" s="12" t="s">
        <v>105</v>
      </c>
      <c r="B6" s="69">
        <v>100000000</v>
      </c>
      <c r="C6" s="68"/>
      <c r="D6" s="28">
        <f>D7+D16+D19+D22+D11</f>
        <v>130626.27004000002</v>
      </c>
      <c r="E6" s="28">
        <f>E7+E16+E19+E22</f>
        <v>133468.55971</v>
      </c>
      <c r="F6" s="28">
        <f>F7+F16+F19+F22</f>
        <v>127342.37417999998</v>
      </c>
      <c r="G6" s="28">
        <f t="shared" ref="G6:H6" si="0">G7+G16+G19+G22</f>
        <v>124228.26697999999</v>
      </c>
      <c r="H6" s="28">
        <f t="shared" si="0"/>
        <v>113892.07505999999</v>
      </c>
      <c r="I6" s="70">
        <f>E6/D6*100</f>
        <v>102.17589438106869</v>
      </c>
      <c r="J6" s="74">
        <f>E6-D6</f>
        <v>2842.2896699999837</v>
      </c>
      <c r="K6" s="115"/>
      <c r="L6" s="113"/>
      <c r="M6" s="113"/>
    </row>
    <row r="7" spans="1:17" ht="59.25" customHeight="1" x14ac:dyDescent="0.25">
      <c r="A7" s="17" t="s">
        <v>3</v>
      </c>
      <c r="B7" s="29" t="s">
        <v>89</v>
      </c>
      <c r="C7" s="18"/>
      <c r="D7" s="27">
        <f>D8+D10+D13+D14+D15</f>
        <v>128769.71093</v>
      </c>
      <c r="E7" s="27">
        <f>E8+E10+E13+E14+E15+E12+E11</f>
        <v>129315.01903</v>
      </c>
      <c r="F7" s="27">
        <f>F8+F10+F13+F14+F15+F11</f>
        <v>122723.37417999998</v>
      </c>
      <c r="G7" s="27">
        <f t="shared" ref="G7:H7" si="1">G8+G10+G13+G14+G15+G11</f>
        <v>119765.26697999999</v>
      </c>
      <c r="H7" s="27">
        <f t="shared" si="1"/>
        <v>110494.07505999999</v>
      </c>
      <c r="I7" s="70">
        <f t="shared" ref="I7:I76" si="2">E7/D7*100</f>
        <v>100.42347544004073</v>
      </c>
      <c r="J7" s="74">
        <f t="shared" ref="J7:J76" si="3">E7-D7</f>
        <v>545.30809999999474</v>
      </c>
      <c r="K7" s="2"/>
    </row>
    <row r="8" spans="1:17" ht="31.5" customHeight="1" x14ac:dyDescent="0.25">
      <c r="A8" s="121" t="s">
        <v>4</v>
      </c>
      <c r="B8" s="122" t="s">
        <v>90</v>
      </c>
      <c r="C8" s="123"/>
      <c r="D8" s="124">
        <v>26066.531009999999</v>
      </c>
      <c r="E8" s="124">
        <v>26341.325199999999</v>
      </c>
      <c r="F8" s="124">
        <v>24810.44325</v>
      </c>
      <c r="G8" s="88">
        <v>23810.44325</v>
      </c>
      <c r="H8" s="88">
        <v>23810.44325</v>
      </c>
      <c r="I8" s="70">
        <f t="shared" si="2"/>
        <v>101.05420314615159</v>
      </c>
      <c r="J8" s="74">
        <f t="shared" si="3"/>
        <v>274.79419000000053</v>
      </c>
      <c r="K8" s="2"/>
    </row>
    <row r="9" spans="1:17" ht="0.75" customHeight="1" x14ac:dyDescent="0.25">
      <c r="A9" s="121"/>
      <c r="B9" s="122"/>
      <c r="C9" s="123"/>
      <c r="D9" s="124"/>
      <c r="E9" s="124"/>
      <c r="F9" s="124"/>
      <c r="G9" s="88"/>
      <c r="H9" s="88"/>
      <c r="I9" s="70" t="e">
        <f t="shared" si="2"/>
        <v>#DIV/0!</v>
      </c>
      <c r="J9" s="74">
        <f t="shared" si="3"/>
        <v>0</v>
      </c>
      <c r="K9" s="2"/>
    </row>
    <row r="10" spans="1:17" ht="46.5" customHeight="1" x14ac:dyDescent="0.25">
      <c r="A10" s="5" t="s">
        <v>5</v>
      </c>
      <c r="B10" s="19" t="s">
        <v>6</v>
      </c>
      <c r="C10" s="19"/>
      <c r="D10" s="55">
        <v>93324.674740000002</v>
      </c>
      <c r="E10" s="55">
        <v>90238.667149999994</v>
      </c>
      <c r="F10" s="55">
        <v>86366.861929999999</v>
      </c>
      <c r="G10" s="55">
        <v>84272.754730000001</v>
      </c>
      <c r="H10" s="55">
        <v>75871.562810000003</v>
      </c>
      <c r="I10" s="70">
        <f t="shared" si="2"/>
        <v>96.693256527710872</v>
      </c>
      <c r="J10" s="74">
        <f t="shared" si="3"/>
        <v>-3086.0075900000083</v>
      </c>
      <c r="K10" s="2"/>
    </row>
    <row r="11" spans="1:17" ht="63.75" customHeight="1" x14ac:dyDescent="0.25">
      <c r="A11" s="103" t="s">
        <v>143</v>
      </c>
      <c r="B11" s="101" t="s">
        <v>144</v>
      </c>
      <c r="C11" s="101"/>
      <c r="D11" s="55">
        <v>81.095399999999998</v>
      </c>
      <c r="E11" s="55">
        <v>958.86968000000002</v>
      </c>
      <c r="F11" s="55">
        <v>734</v>
      </c>
      <c r="G11" s="55">
        <v>870</v>
      </c>
      <c r="H11" s="55">
        <v>0</v>
      </c>
      <c r="I11" s="70">
        <f t="shared" si="2"/>
        <v>1182.3971273339796</v>
      </c>
      <c r="J11" s="74">
        <f t="shared" si="3"/>
        <v>877.77427999999998</v>
      </c>
      <c r="K11" s="118" t="s">
        <v>162</v>
      </c>
    </row>
    <row r="12" spans="1:17" ht="46.5" customHeight="1" x14ac:dyDescent="0.25">
      <c r="A12" s="103" t="s">
        <v>148</v>
      </c>
      <c r="B12" s="104" t="s">
        <v>149</v>
      </c>
      <c r="C12" s="104"/>
      <c r="D12" s="55"/>
      <c r="E12" s="55">
        <v>714.21</v>
      </c>
      <c r="F12" s="55"/>
      <c r="G12" s="55"/>
      <c r="H12" s="55"/>
      <c r="I12" s="70"/>
      <c r="J12" s="74"/>
      <c r="K12" s="2"/>
    </row>
    <row r="13" spans="1:17" ht="63.75" customHeight="1" x14ac:dyDescent="0.25">
      <c r="A13" s="5" t="s">
        <v>7</v>
      </c>
      <c r="B13" s="5" t="s">
        <v>8</v>
      </c>
      <c r="C13" s="6"/>
      <c r="D13" s="87">
        <v>2179.5115300000002</v>
      </c>
      <c r="E13" s="19">
        <v>3037.9569999999999</v>
      </c>
      <c r="F13" s="65">
        <v>3204.06</v>
      </c>
      <c r="G13" s="87">
        <v>3204.06</v>
      </c>
      <c r="H13" s="87">
        <v>3204.06</v>
      </c>
      <c r="I13" s="70">
        <f t="shared" si="2"/>
        <v>139.38705797991349</v>
      </c>
      <c r="J13" s="74">
        <f t="shared" si="3"/>
        <v>858.44546999999966</v>
      </c>
      <c r="K13" s="118" t="s">
        <v>163</v>
      </c>
    </row>
    <row r="14" spans="1:17" ht="64.5" customHeight="1" x14ac:dyDescent="0.25">
      <c r="A14" s="13" t="s">
        <v>9</v>
      </c>
      <c r="B14" s="5" t="s">
        <v>10</v>
      </c>
      <c r="C14" s="6"/>
      <c r="D14" s="87">
        <v>7114.2222300000003</v>
      </c>
      <c r="E14" s="42">
        <v>7941.2120000000004</v>
      </c>
      <c r="F14" s="65">
        <v>7520.5630000000001</v>
      </c>
      <c r="G14" s="87">
        <v>7520.5630000000001</v>
      </c>
      <c r="H14" s="87">
        <v>7520.5630000000001</v>
      </c>
      <c r="I14" s="70">
        <f t="shared" si="2"/>
        <v>111.62445792756743</v>
      </c>
      <c r="J14" s="74">
        <f t="shared" si="3"/>
        <v>826.98977000000014</v>
      </c>
      <c r="K14" s="118" t="s">
        <v>163</v>
      </c>
    </row>
    <row r="15" spans="1:17" ht="48" customHeight="1" x14ac:dyDescent="0.25">
      <c r="A15" s="13" t="s">
        <v>11</v>
      </c>
      <c r="B15" s="5" t="s">
        <v>12</v>
      </c>
      <c r="C15" s="6"/>
      <c r="D15" s="87">
        <v>84.771420000000006</v>
      </c>
      <c r="E15" s="19">
        <v>82.778000000000006</v>
      </c>
      <c r="F15" s="19">
        <v>87.445999999999998</v>
      </c>
      <c r="G15" s="87">
        <v>87.445999999999998</v>
      </c>
      <c r="H15" s="87">
        <v>87.445999999999998</v>
      </c>
      <c r="I15" s="70">
        <f t="shared" si="2"/>
        <v>97.648476337897833</v>
      </c>
      <c r="J15" s="74">
        <f t="shared" si="3"/>
        <v>-1.9934200000000004</v>
      </c>
      <c r="K15" s="2"/>
    </row>
    <row r="16" spans="1:17" ht="33.75" customHeight="1" x14ac:dyDescent="0.25">
      <c r="A16" s="5" t="s">
        <v>13</v>
      </c>
      <c r="B16" s="5" t="s">
        <v>14</v>
      </c>
      <c r="C16" s="6"/>
      <c r="D16" s="87">
        <f>D17+D18</f>
        <v>68.672640000000001</v>
      </c>
      <c r="E16" s="87">
        <f>E17+E18</f>
        <v>103.7</v>
      </c>
      <c r="F16" s="101">
        <f t="shared" ref="F16:H16" si="4">F17+F18</f>
        <v>87</v>
      </c>
      <c r="G16" s="101">
        <f t="shared" si="4"/>
        <v>87</v>
      </c>
      <c r="H16" s="87">
        <f t="shared" si="4"/>
        <v>87</v>
      </c>
      <c r="I16" s="70">
        <f t="shared" si="2"/>
        <v>151.00628139532716</v>
      </c>
      <c r="J16" s="74">
        <f t="shared" si="3"/>
        <v>35.027360000000002</v>
      </c>
      <c r="K16" s="117" t="s">
        <v>164</v>
      </c>
    </row>
    <row r="17" spans="1:11" ht="35.25" customHeight="1" x14ac:dyDescent="0.25">
      <c r="A17" s="5" t="s">
        <v>15</v>
      </c>
      <c r="B17" s="9" t="s">
        <v>16</v>
      </c>
      <c r="C17" s="6"/>
      <c r="D17" s="87">
        <v>2</v>
      </c>
      <c r="E17" s="19">
        <v>2</v>
      </c>
      <c r="F17" s="19">
        <v>2</v>
      </c>
      <c r="G17" s="87">
        <v>2</v>
      </c>
      <c r="H17" s="87">
        <v>2</v>
      </c>
      <c r="I17" s="70">
        <f t="shared" si="2"/>
        <v>100</v>
      </c>
      <c r="J17" s="74">
        <f t="shared" si="3"/>
        <v>0</v>
      </c>
      <c r="K17" s="2"/>
    </row>
    <row r="18" spans="1:11" ht="33.75" customHeight="1" x14ac:dyDescent="0.25">
      <c r="A18" s="13" t="s">
        <v>17</v>
      </c>
      <c r="B18" s="13" t="s">
        <v>18</v>
      </c>
      <c r="C18" s="6"/>
      <c r="D18" s="88">
        <v>66.672640000000001</v>
      </c>
      <c r="E18" s="24">
        <v>101.7</v>
      </c>
      <c r="F18" s="43">
        <v>85</v>
      </c>
      <c r="G18" s="88">
        <v>85</v>
      </c>
      <c r="H18" s="88">
        <v>85</v>
      </c>
      <c r="I18" s="70">
        <f t="shared" si="2"/>
        <v>152.53633274458608</v>
      </c>
      <c r="J18" s="74">
        <f t="shared" si="3"/>
        <v>35.027360000000002</v>
      </c>
      <c r="K18" s="117" t="s">
        <v>164</v>
      </c>
    </row>
    <row r="19" spans="1:11" ht="49.5" customHeight="1" x14ac:dyDescent="0.25">
      <c r="A19" s="5" t="s">
        <v>19</v>
      </c>
      <c r="B19" s="9" t="s">
        <v>20</v>
      </c>
      <c r="C19" s="6"/>
      <c r="D19" s="87">
        <f>D21+D20</f>
        <v>1014.66667</v>
      </c>
      <c r="E19" s="87">
        <f>E21+E20</f>
        <v>3253.7669999999998</v>
      </c>
      <c r="F19" s="79">
        <f>F21+F20</f>
        <v>3765</v>
      </c>
      <c r="G19" s="107">
        <f t="shared" ref="G19:H19" si="5">G21+G20</f>
        <v>3769</v>
      </c>
      <c r="H19" s="107">
        <f t="shared" si="5"/>
        <v>2704</v>
      </c>
      <c r="I19" s="70">
        <f t="shared" si="2"/>
        <v>320.67348777702534</v>
      </c>
      <c r="J19" s="74">
        <f t="shared" si="3"/>
        <v>2239.1003299999998</v>
      </c>
      <c r="K19" s="2"/>
    </row>
    <row r="20" spans="1:11" ht="73.5" customHeight="1" x14ac:dyDescent="0.25">
      <c r="A20" s="32" t="s">
        <v>135</v>
      </c>
      <c r="B20" s="57" t="s">
        <v>136</v>
      </c>
      <c r="C20" s="57"/>
      <c r="D20" s="110">
        <v>551.66666999999995</v>
      </c>
      <c r="E20" s="87">
        <v>2725.7669999999998</v>
      </c>
      <c r="F20" s="87">
        <v>3210</v>
      </c>
      <c r="G20" s="87">
        <v>3210</v>
      </c>
      <c r="H20" s="87">
        <v>2140</v>
      </c>
      <c r="I20" s="70">
        <f t="shared" si="2"/>
        <v>494.09673417464211</v>
      </c>
      <c r="J20" s="74">
        <f t="shared" si="3"/>
        <v>2174.1003299999998</v>
      </c>
      <c r="K20" s="118" t="s">
        <v>162</v>
      </c>
    </row>
    <row r="21" spans="1:11" ht="63.75" customHeight="1" x14ac:dyDescent="0.25">
      <c r="A21" s="5" t="s">
        <v>21</v>
      </c>
      <c r="B21" s="9" t="s">
        <v>22</v>
      </c>
      <c r="C21" s="6"/>
      <c r="D21" s="87">
        <v>463</v>
      </c>
      <c r="E21" s="19">
        <v>528</v>
      </c>
      <c r="F21" s="46">
        <v>555</v>
      </c>
      <c r="G21" s="87">
        <v>559</v>
      </c>
      <c r="H21" s="87">
        <v>564</v>
      </c>
      <c r="I21" s="70">
        <f t="shared" si="2"/>
        <v>114.03887688984882</v>
      </c>
      <c r="J21" s="74">
        <f t="shared" si="3"/>
        <v>65</v>
      </c>
      <c r="K21" s="118" t="s">
        <v>162</v>
      </c>
    </row>
    <row r="22" spans="1:11" ht="48.75" customHeight="1" x14ac:dyDescent="0.25">
      <c r="A22" s="5" t="s">
        <v>23</v>
      </c>
      <c r="B22" s="9" t="s">
        <v>24</v>
      </c>
      <c r="C22" s="6"/>
      <c r="D22" s="87">
        <f>D23</f>
        <v>692.12440000000004</v>
      </c>
      <c r="E22" s="42">
        <f>E23</f>
        <v>796.07367999999997</v>
      </c>
      <c r="F22" s="79">
        <f>F23</f>
        <v>767</v>
      </c>
      <c r="G22" s="87">
        <f t="shared" ref="G22:H22" si="6">G23</f>
        <v>607</v>
      </c>
      <c r="H22" s="87">
        <f t="shared" si="6"/>
        <v>607</v>
      </c>
      <c r="I22" s="70">
        <f t="shared" si="2"/>
        <v>115.0188723298875</v>
      </c>
      <c r="J22" s="74">
        <f t="shared" si="3"/>
        <v>103.94927999999993</v>
      </c>
      <c r="K22" s="2"/>
    </row>
    <row r="23" spans="1:11" ht="33" customHeight="1" x14ac:dyDescent="0.25">
      <c r="A23" s="5" t="s">
        <v>25</v>
      </c>
      <c r="B23" s="9" t="s">
        <v>26</v>
      </c>
      <c r="C23" s="6"/>
      <c r="D23" s="87">
        <v>692.12440000000004</v>
      </c>
      <c r="E23" s="44">
        <v>796.07367999999997</v>
      </c>
      <c r="F23" s="54">
        <v>767</v>
      </c>
      <c r="G23" s="87">
        <v>607</v>
      </c>
      <c r="H23" s="87">
        <v>607</v>
      </c>
      <c r="I23" s="70">
        <f t="shared" si="2"/>
        <v>115.0188723298875</v>
      </c>
      <c r="J23" s="74">
        <f t="shared" si="3"/>
        <v>103.94927999999993</v>
      </c>
      <c r="K23" s="117" t="s">
        <v>165</v>
      </c>
    </row>
    <row r="24" spans="1:11" ht="78" customHeight="1" x14ac:dyDescent="0.3">
      <c r="A24" s="10" t="s">
        <v>106</v>
      </c>
      <c r="B24" s="21" t="s">
        <v>27</v>
      </c>
      <c r="C24" s="21"/>
      <c r="D24" s="28">
        <f>D25</f>
        <v>16268.99857</v>
      </c>
      <c r="E24" s="28">
        <f>E25</f>
        <v>16350.55</v>
      </c>
      <c r="F24" s="28">
        <f>F25</f>
        <v>14732.50505</v>
      </c>
      <c r="G24" s="28">
        <f t="shared" ref="G24:H24" si="7">G25</f>
        <v>14702.202020000001</v>
      </c>
      <c r="H24" s="28">
        <f t="shared" si="7"/>
        <v>14702.202020000001</v>
      </c>
      <c r="I24" s="70">
        <f t="shared" si="2"/>
        <v>100.50126889893751</v>
      </c>
      <c r="J24" s="74">
        <f t="shared" si="3"/>
        <v>81.551429999999527</v>
      </c>
      <c r="K24" s="116"/>
    </row>
    <row r="25" spans="1:11" ht="31.5" x14ac:dyDescent="0.25">
      <c r="A25" s="5" t="s">
        <v>28</v>
      </c>
      <c r="B25" s="7" t="s">
        <v>29</v>
      </c>
      <c r="C25" s="7"/>
      <c r="D25" s="60">
        <f>D26+D27+D28+D29</f>
        <v>16268.99857</v>
      </c>
      <c r="E25" s="60">
        <f>E26+E27+E28+E29</f>
        <v>16350.55</v>
      </c>
      <c r="F25" s="60">
        <f>F26+F27+F28</f>
        <v>14732.50505</v>
      </c>
      <c r="G25" s="60">
        <f t="shared" ref="G25:H25" si="8">G26+G27+G28</f>
        <v>14702.202020000001</v>
      </c>
      <c r="H25" s="60">
        <f t="shared" si="8"/>
        <v>14702.202020000001</v>
      </c>
      <c r="I25" s="70">
        <f t="shared" si="2"/>
        <v>100.50126889893751</v>
      </c>
      <c r="J25" s="74">
        <f t="shared" si="3"/>
        <v>81.551429999999527</v>
      </c>
      <c r="K25" s="2"/>
    </row>
    <row r="26" spans="1:11" ht="75" x14ac:dyDescent="0.25">
      <c r="A26" s="93" t="s">
        <v>137</v>
      </c>
      <c r="B26" s="57" t="s">
        <v>138</v>
      </c>
      <c r="C26" s="79"/>
      <c r="D26" s="60">
        <v>72.727270000000004</v>
      </c>
      <c r="E26" s="60"/>
      <c r="F26" s="60">
        <v>50.505049999999997</v>
      </c>
      <c r="G26" s="60">
        <v>20.202020000000001</v>
      </c>
      <c r="H26" s="60">
        <v>20.202020000000001</v>
      </c>
      <c r="I26" s="70">
        <f t="shared" si="2"/>
        <v>0</v>
      </c>
      <c r="J26" s="74">
        <f t="shared" si="3"/>
        <v>-72.727270000000004</v>
      </c>
      <c r="K26" s="2"/>
    </row>
    <row r="27" spans="1:11" ht="46.5" customHeight="1" x14ac:dyDescent="0.25">
      <c r="A27" s="62" t="s">
        <v>30</v>
      </c>
      <c r="B27" s="7" t="s">
        <v>31</v>
      </c>
      <c r="C27" s="7"/>
      <c r="D27" s="60">
        <v>15793.225700000001</v>
      </c>
      <c r="E27" s="60">
        <v>15902.8</v>
      </c>
      <c r="F27" s="60">
        <v>14682</v>
      </c>
      <c r="G27" s="60">
        <v>14682</v>
      </c>
      <c r="H27" s="60">
        <v>14682</v>
      </c>
      <c r="I27" s="70">
        <f t="shared" si="2"/>
        <v>100.69380569923723</v>
      </c>
      <c r="J27" s="74">
        <f t="shared" si="3"/>
        <v>109.5742999999984</v>
      </c>
      <c r="K27" s="2"/>
    </row>
    <row r="28" spans="1:11" ht="33.6" customHeight="1" x14ac:dyDescent="0.25">
      <c r="A28" s="32" t="s">
        <v>107</v>
      </c>
      <c r="B28" s="35" t="s">
        <v>108</v>
      </c>
      <c r="C28" s="56"/>
      <c r="D28" s="87">
        <v>153.04560000000001</v>
      </c>
      <c r="E28" s="56"/>
      <c r="F28" s="56"/>
      <c r="G28" s="87"/>
      <c r="H28" s="87"/>
      <c r="I28" s="70">
        <f t="shared" si="2"/>
        <v>0</v>
      </c>
      <c r="J28" s="74">
        <f t="shared" si="3"/>
        <v>-153.04560000000001</v>
      </c>
      <c r="K28" s="2"/>
    </row>
    <row r="29" spans="1:11" ht="72" customHeight="1" x14ac:dyDescent="0.25">
      <c r="A29" s="95" t="s">
        <v>139</v>
      </c>
      <c r="B29" s="94" t="s">
        <v>140</v>
      </c>
      <c r="C29" s="87"/>
      <c r="D29" s="87">
        <v>250</v>
      </c>
      <c r="E29" s="87">
        <v>447.75</v>
      </c>
      <c r="F29" s="87"/>
      <c r="G29" s="87"/>
      <c r="H29" s="87"/>
      <c r="I29" s="70">
        <f t="shared" si="2"/>
        <v>179.1</v>
      </c>
      <c r="J29" s="74">
        <f t="shared" si="3"/>
        <v>197.75</v>
      </c>
      <c r="K29" s="118" t="s">
        <v>162</v>
      </c>
    </row>
    <row r="30" spans="1:11" ht="89.45" customHeight="1" x14ac:dyDescent="0.25">
      <c r="A30" s="20" t="s">
        <v>109</v>
      </c>
      <c r="B30" s="21" t="s">
        <v>32</v>
      </c>
      <c r="C30" s="21"/>
      <c r="D30" s="21">
        <f>D31+D33</f>
        <v>164.30044999999998</v>
      </c>
      <c r="E30" s="21">
        <f>E31+E33</f>
        <v>913.05596000000003</v>
      </c>
      <c r="F30" s="21">
        <f>F31+F33</f>
        <v>989.05596000000003</v>
      </c>
      <c r="G30" s="21">
        <f t="shared" ref="G30:H30" si="9">G31+G33</f>
        <v>20</v>
      </c>
      <c r="H30" s="21">
        <f t="shared" si="9"/>
        <v>20</v>
      </c>
      <c r="I30" s="70">
        <f t="shared" si="2"/>
        <v>555.72334707543416</v>
      </c>
      <c r="J30" s="74">
        <f t="shared" si="3"/>
        <v>748.75551000000007</v>
      </c>
      <c r="K30" s="119" t="s">
        <v>129</v>
      </c>
    </row>
    <row r="31" spans="1:11" ht="60.6" customHeight="1" x14ac:dyDescent="0.25">
      <c r="A31" s="4" t="s">
        <v>113</v>
      </c>
      <c r="B31" s="36" t="s">
        <v>116</v>
      </c>
      <c r="C31" s="21"/>
      <c r="D31" s="87">
        <f>D32</f>
        <v>147.48544999999999</v>
      </c>
      <c r="E31" s="87">
        <f>E32</f>
        <v>893.05596000000003</v>
      </c>
      <c r="F31" s="79">
        <f>F32</f>
        <v>969.05596000000003</v>
      </c>
      <c r="G31" s="101">
        <f t="shared" ref="G31:H31" si="10">G32</f>
        <v>0</v>
      </c>
      <c r="H31" s="101">
        <f t="shared" si="10"/>
        <v>0</v>
      </c>
      <c r="I31" s="70">
        <f t="shared" si="2"/>
        <v>605.52139889053467</v>
      </c>
      <c r="J31" s="74">
        <f t="shared" si="3"/>
        <v>745.57051000000001</v>
      </c>
      <c r="K31" s="2"/>
    </row>
    <row r="32" spans="1:11" ht="72.75" customHeight="1" x14ac:dyDescent="0.25">
      <c r="A32" s="4" t="s">
        <v>114</v>
      </c>
      <c r="B32" s="36" t="s">
        <v>115</v>
      </c>
      <c r="C32" s="21"/>
      <c r="D32" s="87">
        <v>147.48544999999999</v>
      </c>
      <c r="E32" s="87">
        <v>893.05596000000003</v>
      </c>
      <c r="F32" s="75">
        <v>969.05596000000003</v>
      </c>
      <c r="G32" s="87"/>
      <c r="H32" s="87"/>
      <c r="I32" s="70">
        <f t="shared" si="2"/>
        <v>605.52139889053467</v>
      </c>
      <c r="J32" s="74">
        <f t="shared" si="3"/>
        <v>745.57051000000001</v>
      </c>
      <c r="K32" s="119" t="s">
        <v>129</v>
      </c>
    </row>
    <row r="33" spans="1:11" ht="66.75" customHeight="1" x14ac:dyDescent="0.25">
      <c r="A33" s="5" t="s">
        <v>33</v>
      </c>
      <c r="B33" s="7" t="s">
        <v>34</v>
      </c>
      <c r="C33" s="7"/>
      <c r="D33" s="87">
        <f>D34</f>
        <v>16.815000000000001</v>
      </c>
      <c r="E33" s="19">
        <f>E34</f>
        <v>20</v>
      </c>
      <c r="F33" s="79">
        <f>F34</f>
        <v>20</v>
      </c>
      <c r="G33" s="87">
        <f t="shared" ref="G33:H33" si="11">G34</f>
        <v>20</v>
      </c>
      <c r="H33" s="87">
        <f t="shared" si="11"/>
        <v>20</v>
      </c>
      <c r="I33" s="70">
        <f t="shared" si="2"/>
        <v>118.94142134998513</v>
      </c>
      <c r="J33" s="74">
        <f t="shared" si="3"/>
        <v>3.1849999999999987</v>
      </c>
      <c r="K33" s="2"/>
    </row>
    <row r="34" spans="1:11" ht="63.75" customHeight="1" x14ac:dyDescent="0.25">
      <c r="A34" s="5" t="s">
        <v>35</v>
      </c>
      <c r="B34" s="7" t="s">
        <v>36</v>
      </c>
      <c r="C34" s="7"/>
      <c r="D34" s="87">
        <v>16.815000000000001</v>
      </c>
      <c r="E34" s="19">
        <v>20</v>
      </c>
      <c r="F34" s="63">
        <v>20</v>
      </c>
      <c r="G34" s="87">
        <v>20</v>
      </c>
      <c r="H34" s="87">
        <v>20</v>
      </c>
      <c r="I34" s="70">
        <f t="shared" si="2"/>
        <v>118.94142134998513</v>
      </c>
      <c r="J34" s="74">
        <f t="shared" si="3"/>
        <v>3.1849999999999987</v>
      </c>
      <c r="K34" s="120" t="s">
        <v>166</v>
      </c>
    </row>
    <row r="35" spans="1:11" ht="86.25" customHeight="1" x14ac:dyDescent="0.25">
      <c r="A35" s="14" t="s">
        <v>110</v>
      </c>
      <c r="B35" s="16" t="s">
        <v>37</v>
      </c>
      <c r="C35" s="16"/>
      <c r="D35" s="26">
        <f>D36+D39+D41</f>
        <v>1728.6816200000001</v>
      </c>
      <c r="E35" s="26">
        <f>E36+E39+E41</f>
        <v>1235.1075900000001</v>
      </c>
      <c r="F35" s="26">
        <f>F36+F39+F41</f>
        <v>1087.44155</v>
      </c>
      <c r="G35" s="26">
        <f t="shared" ref="G35:H35" si="12">G36+G39+G41</f>
        <v>1050.06782</v>
      </c>
      <c r="H35" s="26">
        <f t="shared" si="12"/>
        <v>1050.06782</v>
      </c>
      <c r="I35" s="70">
        <f t="shared" si="2"/>
        <v>71.447950606428037</v>
      </c>
      <c r="J35" s="74">
        <f t="shared" si="3"/>
        <v>-493.57402999999999</v>
      </c>
      <c r="K35" s="115"/>
    </row>
    <row r="36" spans="1:11" ht="65.25" customHeight="1" x14ac:dyDescent="0.25">
      <c r="A36" s="5" t="s">
        <v>38</v>
      </c>
      <c r="B36" s="7" t="s">
        <v>39</v>
      </c>
      <c r="C36" s="7"/>
      <c r="D36" s="88">
        <f>D37+D38</f>
        <v>484.69020999999998</v>
      </c>
      <c r="E36" s="24">
        <f>E37+E38</f>
        <v>695.2</v>
      </c>
      <c r="F36" s="80">
        <f>F37+F38</f>
        <v>562.6</v>
      </c>
      <c r="G36" s="88">
        <f t="shared" ref="G36:H36" si="13">G37+G38</f>
        <v>562.6</v>
      </c>
      <c r="H36" s="88">
        <f t="shared" si="13"/>
        <v>562.6</v>
      </c>
      <c r="I36" s="70">
        <f t="shared" si="2"/>
        <v>143.43182215295829</v>
      </c>
      <c r="J36" s="74">
        <f t="shared" si="3"/>
        <v>210.50979000000007</v>
      </c>
      <c r="K36" s="2"/>
    </row>
    <row r="37" spans="1:11" ht="50.25" customHeight="1" x14ac:dyDescent="0.25">
      <c r="A37" s="5" t="s">
        <v>40</v>
      </c>
      <c r="B37" s="7" t="s">
        <v>41</v>
      </c>
      <c r="C37" s="7"/>
      <c r="D37" s="88">
        <v>484.69020999999998</v>
      </c>
      <c r="E37" s="24">
        <v>503.2</v>
      </c>
      <c r="F37" s="47">
        <v>370.6</v>
      </c>
      <c r="G37" s="88">
        <v>370.6</v>
      </c>
      <c r="H37" s="88">
        <v>370.6</v>
      </c>
      <c r="I37" s="70">
        <f t="shared" si="2"/>
        <v>103.81889083338407</v>
      </c>
      <c r="J37" s="74">
        <f t="shared" si="3"/>
        <v>18.50979000000001</v>
      </c>
      <c r="K37" s="2"/>
    </row>
    <row r="38" spans="1:11" ht="50.25" customHeight="1" x14ac:dyDescent="0.25">
      <c r="A38" s="78" t="s">
        <v>123</v>
      </c>
      <c r="B38" s="79" t="s">
        <v>124</v>
      </c>
      <c r="C38" s="79"/>
      <c r="D38" s="88">
        <v>0</v>
      </c>
      <c r="E38" s="80">
        <v>192</v>
      </c>
      <c r="F38" s="80">
        <v>192</v>
      </c>
      <c r="G38" s="88">
        <v>192</v>
      </c>
      <c r="H38" s="88">
        <v>192</v>
      </c>
      <c r="I38" s="70"/>
      <c r="J38" s="74">
        <f t="shared" si="3"/>
        <v>192</v>
      </c>
      <c r="K38" s="2"/>
    </row>
    <row r="39" spans="1:11" ht="57.75" customHeight="1" x14ac:dyDescent="0.25">
      <c r="A39" s="31" t="s">
        <v>96</v>
      </c>
      <c r="B39" s="7" t="s">
        <v>42</v>
      </c>
      <c r="C39" s="7"/>
      <c r="D39" s="87">
        <f>D40</f>
        <v>1233.9914100000001</v>
      </c>
      <c r="E39" s="53">
        <f>E40</f>
        <v>529.90759000000003</v>
      </c>
      <c r="F39" s="79">
        <f>F40</f>
        <v>514.84154999999998</v>
      </c>
      <c r="G39" s="87">
        <f t="shared" ref="G39:H39" si="14">G40</f>
        <v>477.46782000000002</v>
      </c>
      <c r="H39" s="87">
        <f t="shared" si="14"/>
        <v>477.46782000000002</v>
      </c>
      <c r="I39" s="70">
        <f t="shared" si="2"/>
        <v>42.942567160982101</v>
      </c>
      <c r="J39" s="74">
        <f t="shared" si="3"/>
        <v>-704.08382000000006</v>
      </c>
      <c r="K39" s="2"/>
    </row>
    <row r="40" spans="1:11" ht="48" customHeight="1" x14ac:dyDescent="0.25">
      <c r="A40" s="31" t="s">
        <v>97</v>
      </c>
      <c r="B40" s="7" t="s">
        <v>43</v>
      </c>
      <c r="C40" s="7"/>
      <c r="D40" s="87">
        <v>1233.9914100000001</v>
      </c>
      <c r="E40" s="53">
        <v>529.90759000000003</v>
      </c>
      <c r="F40" s="53">
        <v>514.84154999999998</v>
      </c>
      <c r="G40" s="87">
        <v>477.46782000000002</v>
      </c>
      <c r="H40" s="87">
        <v>477.46782000000002</v>
      </c>
      <c r="I40" s="70">
        <f t="shared" si="2"/>
        <v>42.942567160982101</v>
      </c>
      <c r="J40" s="74">
        <f t="shared" si="3"/>
        <v>-704.08382000000006</v>
      </c>
      <c r="K40" s="2"/>
    </row>
    <row r="41" spans="1:11" ht="50.25" customHeight="1" x14ac:dyDescent="0.25">
      <c r="A41" s="5" t="s">
        <v>44</v>
      </c>
      <c r="B41" s="7" t="s">
        <v>45</v>
      </c>
      <c r="C41" s="7"/>
      <c r="D41" s="88">
        <f>D42</f>
        <v>10</v>
      </c>
      <c r="E41" s="24">
        <f>E42</f>
        <v>10</v>
      </c>
      <c r="F41" s="80">
        <f>F42</f>
        <v>10</v>
      </c>
      <c r="G41" s="88">
        <f t="shared" ref="G41:H41" si="15">G42</f>
        <v>10</v>
      </c>
      <c r="H41" s="88">
        <f t="shared" si="15"/>
        <v>10</v>
      </c>
      <c r="I41" s="70">
        <f t="shared" si="2"/>
        <v>100</v>
      </c>
      <c r="J41" s="74">
        <f t="shared" si="3"/>
        <v>0</v>
      </c>
      <c r="K41" s="2"/>
    </row>
    <row r="42" spans="1:11" ht="67.5" customHeight="1" x14ac:dyDescent="0.25">
      <c r="A42" s="5" t="s">
        <v>46</v>
      </c>
      <c r="B42" s="7" t="s">
        <v>47</v>
      </c>
      <c r="C42" s="7"/>
      <c r="D42" s="88">
        <v>10</v>
      </c>
      <c r="E42" s="24">
        <v>10</v>
      </c>
      <c r="F42" s="24">
        <v>10</v>
      </c>
      <c r="G42" s="88">
        <v>10</v>
      </c>
      <c r="H42" s="88">
        <v>10</v>
      </c>
      <c r="I42" s="70">
        <f t="shared" si="2"/>
        <v>100</v>
      </c>
      <c r="J42" s="74">
        <f t="shared" si="3"/>
        <v>0</v>
      </c>
      <c r="K42" s="2"/>
    </row>
    <row r="43" spans="1:11" ht="100.5" customHeight="1" x14ac:dyDescent="0.3">
      <c r="A43" s="20" t="s">
        <v>111</v>
      </c>
      <c r="B43" s="21" t="s">
        <v>48</v>
      </c>
      <c r="C43" s="21"/>
      <c r="D43" s="25">
        <f>D44+D48+D50+D57</f>
        <v>9938.2668599999997</v>
      </c>
      <c r="E43" s="25">
        <f>E44+E48+E50+E57</f>
        <v>10192.515260000002</v>
      </c>
      <c r="F43" s="25">
        <f>F44+F48+F50+F57</f>
        <v>3826</v>
      </c>
      <c r="G43" s="25">
        <f t="shared" ref="G43:H43" si="16">G44+G48+G50+G57</f>
        <v>5044.9798000000001</v>
      </c>
      <c r="H43" s="25">
        <f t="shared" si="16"/>
        <v>2310.62626</v>
      </c>
      <c r="I43" s="70">
        <f t="shared" si="2"/>
        <v>102.55827704751333</v>
      </c>
      <c r="J43" s="74">
        <f t="shared" si="3"/>
        <v>254.24840000000222</v>
      </c>
      <c r="K43" s="116"/>
    </row>
    <row r="44" spans="1:11" ht="63.75" customHeight="1" x14ac:dyDescent="0.25">
      <c r="A44" s="5" t="s">
        <v>49</v>
      </c>
      <c r="B44" s="7" t="s">
        <v>50</v>
      </c>
      <c r="C44" s="7"/>
      <c r="D44" s="88">
        <f>D45+D46</f>
        <v>4518.4324299999998</v>
      </c>
      <c r="E44" s="66">
        <f>E45+E46+E47</f>
        <v>4709.8427199999996</v>
      </c>
      <c r="F44" s="80">
        <f>F45+F46+F47</f>
        <v>2146</v>
      </c>
      <c r="G44" s="102">
        <f t="shared" ref="G44" si="17">G45+G46+G47</f>
        <v>95</v>
      </c>
      <c r="H44" s="102">
        <v>96</v>
      </c>
      <c r="I44" s="70">
        <f t="shared" si="2"/>
        <v>104.23621007872414</v>
      </c>
      <c r="J44" s="74">
        <f t="shared" si="3"/>
        <v>191.4102899999998</v>
      </c>
      <c r="K44" s="2"/>
    </row>
    <row r="45" spans="1:11" ht="66" customHeight="1" x14ac:dyDescent="0.25">
      <c r="A45" s="5" t="s">
        <v>51</v>
      </c>
      <c r="B45" s="7" t="s">
        <v>52</v>
      </c>
      <c r="C45" s="7"/>
      <c r="D45" s="88">
        <v>4518.4324299999998</v>
      </c>
      <c r="E45" s="24">
        <v>2706.1427199999998</v>
      </c>
      <c r="F45" s="77">
        <v>2057</v>
      </c>
      <c r="G45" s="88"/>
      <c r="H45" s="88"/>
      <c r="I45" s="70">
        <f t="shared" si="2"/>
        <v>59.89118487271481</v>
      </c>
      <c r="J45" s="74">
        <f t="shared" si="3"/>
        <v>-1812.28971</v>
      </c>
      <c r="K45" s="2"/>
    </row>
    <row r="46" spans="1:11" ht="83.45" customHeight="1" x14ac:dyDescent="0.25">
      <c r="A46" s="97" t="s">
        <v>117</v>
      </c>
      <c r="B46" s="51" t="s">
        <v>118</v>
      </c>
      <c r="C46" s="15"/>
      <c r="D46" s="15">
        <v>0</v>
      </c>
      <c r="E46" s="65">
        <v>165.5</v>
      </c>
      <c r="F46" s="65"/>
      <c r="G46" s="87"/>
      <c r="H46" s="87"/>
      <c r="I46" s="70"/>
      <c r="J46" s="74">
        <f t="shared" si="3"/>
        <v>165.5</v>
      </c>
      <c r="K46" s="2"/>
    </row>
    <row r="47" spans="1:11" ht="105.75" customHeight="1" x14ac:dyDescent="0.25">
      <c r="A47" s="96" t="s">
        <v>141</v>
      </c>
      <c r="B47" s="99" t="s">
        <v>142</v>
      </c>
      <c r="C47" s="87"/>
      <c r="D47" s="87"/>
      <c r="E47" s="87">
        <v>1838.2</v>
      </c>
      <c r="F47" s="87">
        <v>89</v>
      </c>
      <c r="G47" s="87">
        <v>95</v>
      </c>
      <c r="H47" s="87">
        <v>96</v>
      </c>
      <c r="I47" s="70"/>
      <c r="J47" s="74">
        <f t="shared" si="3"/>
        <v>1838.2</v>
      </c>
      <c r="K47" s="2"/>
    </row>
    <row r="48" spans="1:11" ht="59.25" customHeight="1" x14ac:dyDescent="0.25">
      <c r="A48" s="85" t="s">
        <v>92</v>
      </c>
      <c r="B48" s="100" t="s">
        <v>95</v>
      </c>
      <c r="C48" s="87"/>
      <c r="D48" s="87">
        <f>D49</f>
        <v>1644.05999</v>
      </c>
      <c r="E48" s="30">
        <f>E49</f>
        <v>210</v>
      </c>
      <c r="F48" s="79">
        <f>F49</f>
        <v>0</v>
      </c>
      <c r="G48" s="87">
        <f t="shared" ref="G48:H48" si="18">G49</f>
        <v>4397.9798000000001</v>
      </c>
      <c r="H48" s="87">
        <f t="shared" si="18"/>
        <v>1662.62626</v>
      </c>
      <c r="I48" s="70">
        <f t="shared" si="2"/>
        <v>12.773256528187879</v>
      </c>
      <c r="J48" s="74">
        <f t="shared" si="3"/>
        <v>-1434.05999</v>
      </c>
      <c r="K48" s="2"/>
    </row>
    <row r="49" spans="1:11" ht="57" customHeight="1" x14ac:dyDescent="0.25">
      <c r="A49" s="50" t="s">
        <v>93</v>
      </c>
      <c r="B49" s="49" t="s">
        <v>94</v>
      </c>
      <c r="C49" s="98"/>
      <c r="D49" s="98">
        <v>1644.05999</v>
      </c>
      <c r="E49" s="42">
        <v>210</v>
      </c>
      <c r="F49" s="54">
        <v>0</v>
      </c>
      <c r="G49" s="87">
        <v>4397.9798000000001</v>
      </c>
      <c r="H49" s="87">
        <v>1662.62626</v>
      </c>
      <c r="I49" s="70">
        <f t="shared" si="2"/>
        <v>12.773256528187879</v>
      </c>
      <c r="J49" s="74">
        <f t="shared" si="3"/>
        <v>-1434.05999</v>
      </c>
      <c r="K49" s="2"/>
    </row>
    <row r="50" spans="1:11" ht="48.75" customHeight="1" x14ac:dyDescent="0.25">
      <c r="A50" s="39" t="s">
        <v>53</v>
      </c>
      <c r="B50" s="7" t="s">
        <v>54</v>
      </c>
      <c r="C50" s="7"/>
      <c r="D50" s="88">
        <f>D51+D52+D53+D54+D55</f>
        <v>3245.9994099999999</v>
      </c>
      <c r="E50" s="24">
        <f>E51+E52+E53+E54+E55+E56</f>
        <v>4787.5345400000006</v>
      </c>
      <c r="F50" s="80">
        <f>F51+F52+F53+F54+F55</f>
        <v>1229</v>
      </c>
      <c r="G50" s="88">
        <f t="shared" ref="G50:H50" si="19">G51+G52+G53+G54+G55</f>
        <v>551</v>
      </c>
      <c r="H50" s="88">
        <f t="shared" si="19"/>
        <v>551</v>
      </c>
      <c r="I50" s="70">
        <f t="shared" si="2"/>
        <v>147.4903083854843</v>
      </c>
      <c r="J50" s="74">
        <f t="shared" si="3"/>
        <v>1541.5351300000007</v>
      </c>
      <c r="K50" s="2"/>
    </row>
    <row r="51" spans="1:11" ht="74.25" customHeight="1" x14ac:dyDescent="0.25">
      <c r="A51" s="13" t="s">
        <v>55</v>
      </c>
      <c r="B51" s="7" t="s">
        <v>56</v>
      </c>
      <c r="C51" s="7"/>
      <c r="D51" s="88">
        <v>190</v>
      </c>
      <c r="E51" s="24">
        <v>100</v>
      </c>
      <c r="F51" s="24">
        <v>250</v>
      </c>
      <c r="G51" s="88"/>
      <c r="H51" s="88"/>
      <c r="I51" s="70">
        <f t="shared" si="2"/>
        <v>52.631578947368418</v>
      </c>
      <c r="J51" s="74">
        <f t="shared" si="3"/>
        <v>-90</v>
      </c>
      <c r="K51" s="2"/>
    </row>
    <row r="52" spans="1:11" ht="51.6" customHeight="1" x14ac:dyDescent="0.25">
      <c r="A52" s="52" t="s">
        <v>101</v>
      </c>
      <c r="B52" s="36" t="s">
        <v>120</v>
      </c>
      <c r="C52" s="67"/>
      <c r="D52" s="87">
        <v>2228.893</v>
      </c>
      <c r="E52" s="67">
        <v>1810.6967</v>
      </c>
      <c r="F52" s="67">
        <v>25</v>
      </c>
      <c r="G52" s="87"/>
      <c r="H52" s="87"/>
      <c r="I52" s="70">
        <f t="shared" si="2"/>
        <v>81.237488744412573</v>
      </c>
      <c r="J52" s="74">
        <f t="shared" si="3"/>
        <v>-418.19630000000006</v>
      </c>
      <c r="K52" s="2"/>
    </row>
    <row r="53" spans="1:11" ht="75" customHeight="1" x14ac:dyDescent="0.25">
      <c r="A53" s="33" t="s">
        <v>87</v>
      </c>
      <c r="B53" s="64" t="s">
        <v>98</v>
      </c>
      <c r="C53" s="38"/>
      <c r="D53" s="87">
        <v>423.10640999999998</v>
      </c>
      <c r="E53" s="42">
        <v>819.21284000000003</v>
      </c>
      <c r="F53" s="48">
        <v>111</v>
      </c>
      <c r="G53" s="87">
        <v>111</v>
      </c>
      <c r="H53" s="87">
        <v>111</v>
      </c>
      <c r="I53" s="70">
        <f t="shared" si="2"/>
        <v>193.6186313036477</v>
      </c>
      <c r="J53" s="74">
        <f t="shared" si="3"/>
        <v>396.10643000000005</v>
      </c>
      <c r="K53" s="118" t="s">
        <v>162</v>
      </c>
    </row>
    <row r="54" spans="1:11" ht="55.5" customHeight="1" x14ac:dyDescent="0.25">
      <c r="A54" s="50" t="s">
        <v>102</v>
      </c>
      <c r="B54" s="40" t="s">
        <v>103</v>
      </c>
      <c r="C54" s="48"/>
      <c r="D54" s="87">
        <v>200</v>
      </c>
      <c r="E54" s="48">
        <v>671.625</v>
      </c>
      <c r="F54" s="48">
        <v>672</v>
      </c>
      <c r="G54" s="87">
        <v>269</v>
      </c>
      <c r="H54" s="87">
        <v>269</v>
      </c>
      <c r="I54" s="70">
        <f t="shared" si="2"/>
        <v>335.8125</v>
      </c>
      <c r="J54" s="74">
        <f t="shared" si="3"/>
        <v>471.625</v>
      </c>
      <c r="K54" s="118" t="s">
        <v>162</v>
      </c>
    </row>
    <row r="55" spans="1:11" ht="80.25" customHeight="1" x14ac:dyDescent="0.25">
      <c r="A55" s="45" t="s">
        <v>121</v>
      </c>
      <c r="B55" s="73" t="s">
        <v>122</v>
      </c>
      <c r="C55" s="15"/>
      <c r="D55" s="15">
        <v>204</v>
      </c>
      <c r="E55" s="15">
        <v>266</v>
      </c>
      <c r="F55" s="15">
        <v>171</v>
      </c>
      <c r="G55" s="15">
        <v>171</v>
      </c>
      <c r="H55" s="15">
        <v>171</v>
      </c>
      <c r="I55" s="70">
        <f t="shared" si="2"/>
        <v>130.39215686274511</v>
      </c>
      <c r="J55" s="74">
        <f t="shared" si="3"/>
        <v>62</v>
      </c>
      <c r="K55" s="118" t="s">
        <v>162</v>
      </c>
    </row>
    <row r="56" spans="1:11" ht="80.25" customHeight="1" x14ac:dyDescent="0.25">
      <c r="A56" s="45" t="s">
        <v>152</v>
      </c>
      <c r="B56" s="73" t="s">
        <v>153</v>
      </c>
      <c r="C56" s="15"/>
      <c r="D56" s="15"/>
      <c r="E56" s="15">
        <v>1120</v>
      </c>
      <c r="F56" s="15"/>
      <c r="G56" s="15"/>
      <c r="H56" s="15"/>
      <c r="I56" s="70" t="e">
        <f t="shared" si="2"/>
        <v>#DIV/0!</v>
      </c>
      <c r="J56" s="74">
        <f t="shared" si="3"/>
        <v>1120</v>
      </c>
      <c r="K56" s="118" t="s">
        <v>162</v>
      </c>
    </row>
    <row r="57" spans="1:11" ht="30.75" customHeight="1" x14ac:dyDescent="0.25">
      <c r="A57" s="5" t="s">
        <v>57</v>
      </c>
      <c r="B57" s="7" t="s">
        <v>58</v>
      </c>
      <c r="C57" s="7"/>
      <c r="D57" s="87">
        <f>D58+D59</f>
        <v>529.77503000000002</v>
      </c>
      <c r="E57" s="37">
        <f>E58+E59</f>
        <v>485.13799999999998</v>
      </c>
      <c r="F57" s="79">
        <f>F58+F59</f>
        <v>451</v>
      </c>
      <c r="G57" s="87">
        <f t="shared" ref="G57:H57" si="20">G58+G59</f>
        <v>1</v>
      </c>
      <c r="H57" s="87">
        <f t="shared" si="20"/>
        <v>1</v>
      </c>
      <c r="I57" s="70">
        <f t="shared" si="2"/>
        <v>91.574342414741579</v>
      </c>
      <c r="J57" s="74">
        <f t="shared" si="3"/>
        <v>-44.637030000000038</v>
      </c>
      <c r="K57" s="2"/>
    </row>
    <row r="58" spans="1:11" ht="47.25" customHeight="1" x14ac:dyDescent="0.25">
      <c r="A58" s="5" t="s">
        <v>59</v>
      </c>
      <c r="B58" s="7" t="s">
        <v>60</v>
      </c>
      <c r="C58" s="7"/>
      <c r="D58" s="87">
        <v>455</v>
      </c>
      <c r="E58" s="37">
        <v>438</v>
      </c>
      <c r="F58" s="65">
        <v>451</v>
      </c>
      <c r="G58" s="87">
        <v>1</v>
      </c>
      <c r="H58" s="87">
        <v>1</v>
      </c>
      <c r="I58" s="70">
        <f t="shared" si="2"/>
        <v>96.263736263736263</v>
      </c>
      <c r="J58" s="74">
        <f t="shared" si="3"/>
        <v>-17</v>
      </c>
      <c r="K58" s="2"/>
    </row>
    <row r="59" spans="1:11" ht="43.5" customHeight="1" x14ac:dyDescent="0.25">
      <c r="A59" s="59" t="s">
        <v>99</v>
      </c>
      <c r="B59" s="58" t="s">
        <v>100</v>
      </c>
      <c r="C59" s="46"/>
      <c r="D59" s="87">
        <v>74.775030000000001</v>
      </c>
      <c r="E59" s="46">
        <v>47.137999999999998</v>
      </c>
      <c r="F59" s="71"/>
      <c r="G59" s="87"/>
      <c r="H59" s="87"/>
      <c r="I59" s="70">
        <f t="shared" si="2"/>
        <v>63.039760732961255</v>
      </c>
      <c r="J59" s="74">
        <f t="shared" si="3"/>
        <v>-27.637030000000003</v>
      </c>
      <c r="K59" s="2"/>
    </row>
    <row r="60" spans="1:11" ht="83.25" customHeight="1" x14ac:dyDescent="0.25">
      <c r="A60" s="20" t="s">
        <v>119</v>
      </c>
      <c r="B60" s="21" t="s">
        <v>61</v>
      </c>
      <c r="C60" s="21"/>
      <c r="D60" s="21">
        <f>D61+D65</f>
        <v>84071.427460000006</v>
      </c>
      <c r="E60" s="21">
        <f>E61+E65+E63</f>
        <v>96178.145420000001</v>
      </c>
      <c r="F60" s="21">
        <f>F61+F65+F63+F67</f>
        <v>53595.121209999998</v>
      </c>
      <c r="G60" s="21">
        <f t="shared" ref="G60:H60" si="21">G61+G65+G63+G67</f>
        <v>47973.585859999999</v>
      </c>
      <c r="H60" s="21">
        <f t="shared" si="21"/>
        <v>57270.585859999999</v>
      </c>
      <c r="I60" s="70">
        <f t="shared" si="2"/>
        <v>114.40051433141205</v>
      </c>
      <c r="J60" s="74">
        <f t="shared" si="3"/>
        <v>12106.717959999994</v>
      </c>
      <c r="K60" s="118" t="s">
        <v>162</v>
      </c>
    </row>
    <row r="61" spans="1:11" ht="87.75" customHeight="1" x14ac:dyDescent="0.25">
      <c r="A61" s="5" t="s">
        <v>62</v>
      </c>
      <c r="B61" s="7" t="s">
        <v>63</v>
      </c>
      <c r="C61" s="7"/>
      <c r="D61" s="88">
        <f>D62</f>
        <v>84071.427460000006</v>
      </c>
      <c r="E61" s="24">
        <f>E62</f>
        <v>94615.430049999995</v>
      </c>
      <c r="F61" s="80">
        <f>F62</f>
        <v>48983</v>
      </c>
      <c r="G61" s="88">
        <f t="shared" ref="G61:H61" si="22">G62</f>
        <v>44715</v>
      </c>
      <c r="H61" s="88">
        <f t="shared" si="22"/>
        <v>54012</v>
      </c>
      <c r="I61" s="70">
        <f t="shared" si="2"/>
        <v>112.54171947421337</v>
      </c>
      <c r="J61" s="74">
        <f t="shared" si="3"/>
        <v>10544.002589999989</v>
      </c>
      <c r="K61" s="2"/>
    </row>
    <row r="62" spans="1:11" ht="98.25" customHeight="1" x14ac:dyDescent="0.25">
      <c r="A62" s="5" t="s">
        <v>64</v>
      </c>
      <c r="B62" s="7" t="s">
        <v>65</v>
      </c>
      <c r="C62" s="7"/>
      <c r="D62" s="88">
        <v>84071.427460000006</v>
      </c>
      <c r="E62" s="41">
        <v>94615.430049999995</v>
      </c>
      <c r="F62" s="41">
        <v>48983</v>
      </c>
      <c r="G62" s="88">
        <v>44715</v>
      </c>
      <c r="H62" s="88">
        <v>54012</v>
      </c>
      <c r="I62" s="70">
        <f t="shared" si="2"/>
        <v>112.54171947421337</v>
      </c>
      <c r="J62" s="74">
        <f t="shared" si="3"/>
        <v>10544.002589999989</v>
      </c>
      <c r="K62" s="118" t="s">
        <v>162</v>
      </c>
    </row>
    <row r="63" spans="1:11" ht="71.25" customHeight="1" x14ac:dyDescent="0.25">
      <c r="A63" s="103" t="s">
        <v>154</v>
      </c>
      <c r="B63" s="104" t="s">
        <v>156</v>
      </c>
      <c r="C63" s="104"/>
      <c r="D63" s="105">
        <f>D64</f>
        <v>0</v>
      </c>
      <c r="E63" s="105">
        <f t="shared" ref="E63:H63" si="23">E64</f>
        <v>1462.7153699999999</v>
      </c>
      <c r="F63" s="105">
        <f t="shared" si="23"/>
        <v>0</v>
      </c>
      <c r="G63" s="105">
        <f t="shared" si="23"/>
        <v>0</v>
      </c>
      <c r="H63" s="105">
        <f t="shared" si="23"/>
        <v>0</v>
      </c>
      <c r="I63" s="70" t="e">
        <f t="shared" si="2"/>
        <v>#DIV/0!</v>
      </c>
      <c r="J63" s="74">
        <f t="shared" si="3"/>
        <v>1462.7153699999999</v>
      </c>
      <c r="K63" s="2"/>
    </row>
    <row r="64" spans="1:11" ht="98.25" customHeight="1" x14ac:dyDescent="0.25">
      <c r="A64" s="103" t="s">
        <v>155</v>
      </c>
      <c r="B64" s="104" t="s">
        <v>157</v>
      </c>
      <c r="C64" s="104"/>
      <c r="D64" s="105"/>
      <c r="E64" s="105">
        <v>1462.7153699999999</v>
      </c>
      <c r="F64" s="105"/>
      <c r="G64" s="105"/>
      <c r="H64" s="105"/>
      <c r="I64" s="70" t="e">
        <f t="shared" si="2"/>
        <v>#DIV/0!</v>
      </c>
      <c r="J64" s="74">
        <f t="shared" si="3"/>
        <v>1462.7153699999999</v>
      </c>
      <c r="K64" s="118" t="s">
        <v>162</v>
      </c>
    </row>
    <row r="65" spans="1:11" ht="57.75" customHeight="1" x14ac:dyDescent="0.25">
      <c r="A65" s="85" t="s">
        <v>125</v>
      </c>
      <c r="B65" s="86" t="s">
        <v>126</v>
      </c>
      <c r="C65" s="79"/>
      <c r="D65" s="87">
        <f t="shared" ref="D65:H65" si="24">D66</f>
        <v>0</v>
      </c>
      <c r="E65" s="79">
        <f t="shared" si="24"/>
        <v>100</v>
      </c>
      <c r="F65" s="79">
        <f t="shared" si="24"/>
        <v>100</v>
      </c>
      <c r="G65" s="101">
        <f t="shared" si="24"/>
        <v>100</v>
      </c>
      <c r="H65" s="101">
        <f t="shared" si="24"/>
        <v>100</v>
      </c>
      <c r="I65" s="70" t="e">
        <f t="shared" si="2"/>
        <v>#DIV/0!</v>
      </c>
      <c r="J65" s="74">
        <f t="shared" si="3"/>
        <v>100</v>
      </c>
      <c r="K65" s="2"/>
    </row>
    <row r="66" spans="1:11" ht="49.5" customHeight="1" x14ac:dyDescent="0.25">
      <c r="A66" s="33" t="s">
        <v>127</v>
      </c>
      <c r="B66" s="86" t="s">
        <v>128</v>
      </c>
      <c r="C66" s="79"/>
      <c r="D66" s="88"/>
      <c r="E66" s="80">
        <v>100</v>
      </c>
      <c r="F66" s="80">
        <v>100</v>
      </c>
      <c r="G66" s="88">
        <v>100</v>
      </c>
      <c r="H66" s="88">
        <v>100</v>
      </c>
      <c r="I66" s="70" t="e">
        <f t="shared" si="2"/>
        <v>#DIV/0!</v>
      </c>
      <c r="J66" s="74">
        <f t="shared" si="3"/>
        <v>100</v>
      </c>
      <c r="K66" s="2"/>
    </row>
    <row r="67" spans="1:11" ht="104.25" customHeight="1" x14ac:dyDescent="0.25">
      <c r="A67" s="111" t="s">
        <v>158</v>
      </c>
      <c r="B67" s="86" t="s">
        <v>156</v>
      </c>
      <c r="C67" s="107"/>
      <c r="D67" s="107">
        <f t="shared" ref="D67:E67" si="25">D68</f>
        <v>0</v>
      </c>
      <c r="E67" s="107">
        <f t="shared" si="25"/>
        <v>0</v>
      </c>
      <c r="F67" s="107">
        <f>F68</f>
        <v>4512.1212100000002</v>
      </c>
      <c r="G67" s="107">
        <f t="shared" ref="G67:H67" si="26">G68</f>
        <v>3158.5858600000001</v>
      </c>
      <c r="H67" s="107">
        <f t="shared" si="26"/>
        <v>3158.5858600000001</v>
      </c>
      <c r="I67" s="70" t="e">
        <f t="shared" si="2"/>
        <v>#DIV/0!</v>
      </c>
      <c r="J67" s="74">
        <f t="shared" si="3"/>
        <v>0</v>
      </c>
      <c r="K67" s="2"/>
    </row>
    <row r="68" spans="1:11" ht="78" customHeight="1" x14ac:dyDescent="0.25">
      <c r="A68" s="112" t="s">
        <v>159</v>
      </c>
      <c r="B68" s="86" t="s">
        <v>157</v>
      </c>
      <c r="C68" s="107"/>
      <c r="D68" s="107"/>
      <c r="E68" s="107"/>
      <c r="F68" s="107">
        <v>4512.1212100000002</v>
      </c>
      <c r="G68" s="107">
        <v>3158.5858600000001</v>
      </c>
      <c r="H68" s="107">
        <v>3158.5858600000001</v>
      </c>
      <c r="I68" s="70" t="e">
        <f t="shared" si="2"/>
        <v>#DIV/0!</v>
      </c>
      <c r="J68" s="74">
        <f t="shared" si="3"/>
        <v>0</v>
      </c>
      <c r="K68" s="2"/>
    </row>
    <row r="69" spans="1:11" ht="140.25" customHeight="1" x14ac:dyDescent="0.25">
      <c r="A69" s="20" t="s">
        <v>112</v>
      </c>
      <c r="B69" s="21" t="s">
        <v>66</v>
      </c>
      <c r="C69" s="21"/>
      <c r="D69" s="21">
        <f>D70+D73+D75+D78</f>
        <v>45204.654870000006</v>
      </c>
      <c r="E69" s="21">
        <f>E70+E73+E75+E78</f>
        <v>45185.220529999999</v>
      </c>
      <c r="F69" s="21">
        <f>F70+F73+F75+F78</f>
        <v>42338.028989999999</v>
      </c>
      <c r="G69" s="21">
        <f t="shared" ref="G69:H69" si="27">G70+G73+G75+G78</f>
        <v>35794.445519999994</v>
      </c>
      <c r="H69" s="21">
        <f t="shared" si="27"/>
        <v>33018.092980000001</v>
      </c>
      <c r="I69" s="70">
        <f t="shared" si="2"/>
        <v>99.957008100037712</v>
      </c>
      <c r="J69" s="74">
        <f t="shared" si="3"/>
        <v>-19.434340000007069</v>
      </c>
      <c r="K69" s="2"/>
    </row>
    <row r="70" spans="1:11" ht="63" x14ac:dyDescent="0.25">
      <c r="A70" s="8" t="s">
        <v>67</v>
      </c>
      <c r="B70" s="7" t="s">
        <v>68</v>
      </c>
      <c r="C70" s="7"/>
      <c r="D70" s="87">
        <f>D71+D72</f>
        <v>36081.742430000006</v>
      </c>
      <c r="E70" s="37">
        <f>E71+E72</f>
        <v>35603.190170000002</v>
      </c>
      <c r="F70" s="79">
        <f>F71+F72</f>
        <v>33688.696349999998</v>
      </c>
      <c r="G70" s="87">
        <f t="shared" ref="G70:H70" si="28">G71+G72</f>
        <v>29124.090329999999</v>
      </c>
      <c r="H70" s="87">
        <f t="shared" si="28"/>
        <v>27889.62833</v>
      </c>
      <c r="I70" s="70">
        <f t="shared" si="2"/>
        <v>98.673699694718422</v>
      </c>
      <c r="J70" s="74">
        <f t="shared" si="3"/>
        <v>-478.55226000000403</v>
      </c>
      <c r="K70" s="2"/>
    </row>
    <row r="71" spans="1:11" ht="47.25" x14ac:dyDescent="0.25">
      <c r="A71" s="5" t="s">
        <v>69</v>
      </c>
      <c r="B71" s="7" t="s">
        <v>70</v>
      </c>
      <c r="C71" s="7"/>
      <c r="D71" s="87">
        <v>32834.462290000003</v>
      </c>
      <c r="E71" s="44">
        <v>32069.29117</v>
      </c>
      <c r="F71" s="76">
        <v>30026.126</v>
      </c>
      <c r="G71" s="87">
        <v>25461.519980000001</v>
      </c>
      <c r="H71" s="87">
        <v>24227.057980000001</v>
      </c>
      <c r="I71" s="70">
        <f t="shared" si="2"/>
        <v>97.669609712984268</v>
      </c>
      <c r="J71" s="74">
        <f t="shared" si="3"/>
        <v>-765.1711200000027</v>
      </c>
      <c r="K71" s="2"/>
    </row>
    <row r="72" spans="1:11" ht="68.25" customHeight="1" x14ac:dyDescent="0.25">
      <c r="A72" s="5" t="s">
        <v>71</v>
      </c>
      <c r="B72" s="7" t="s">
        <v>72</v>
      </c>
      <c r="C72" s="7"/>
      <c r="D72" s="87">
        <v>3247.2801399999998</v>
      </c>
      <c r="E72" s="19">
        <v>3533.8989999999999</v>
      </c>
      <c r="F72" s="76">
        <v>3662.57035</v>
      </c>
      <c r="G72" s="87">
        <v>3662.57035</v>
      </c>
      <c r="H72" s="87">
        <v>3662.57035</v>
      </c>
      <c r="I72" s="70">
        <f t="shared" si="2"/>
        <v>108.82642850764333</v>
      </c>
      <c r="J72" s="74">
        <f t="shared" si="3"/>
        <v>286.61886000000004</v>
      </c>
      <c r="K72" s="117" t="s">
        <v>167</v>
      </c>
    </row>
    <row r="73" spans="1:11" ht="54" customHeight="1" x14ac:dyDescent="0.25">
      <c r="A73" s="5" t="s">
        <v>73</v>
      </c>
      <c r="B73" s="7" t="s">
        <v>74</v>
      </c>
      <c r="C73" s="7"/>
      <c r="D73" s="87">
        <f>D74</f>
        <v>2622.8712300000002</v>
      </c>
      <c r="E73" s="76">
        <f>E74</f>
        <v>2831</v>
      </c>
      <c r="F73" s="79">
        <f>F74</f>
        <v>2788</v>
      </c>
      <c r="G73" s="87">
        <f t="shared" ref="G73:H73" si="29">G74</f>
        <v>2665.4250000000002</v>
      </c>
      <c r="H73" s="87">
        <f t="shared" si="29"/>
        <v>2488</v>
      </c>
      <c r="I73" s="70">
        <f t="shared" si="2"/>
        <v>107.93515013697413</v>
      </c>
      <c r="J73" s="74">
        <f t="shared" si="3"/>
        <v>208.1287699999998</v>
      </c>
      <c r="K73" s="117"/>
    </row>
    <row r="74" spans="1:11" ht="74.25" customHeight="1" x14ac:dyDescent="0.25">
      <c r="A74" s="5" t="s">
        <v>75</v>
      </c>
      <c r="B74" s="7" t="s">
        <v>76</v>
      </c>
      <c r="C74" s="7"/>
      <c r="D74" s="87">
        <v>2622.8712300000002</v>
      </c>
      <c r="E74" s="76">
        <v>2831</v>
      </c>
      <c r="F74" s="76">
        <v>2788</v>
      </c>
      <c r="G74" s="87">
        <v>2665.4250000000002</v>
      </c>
      <c r="H74" s="87">
        <v>2488</v>
      </c>
      <c r="I74" s="70">
        <f t="shared" si="2"/>
        <v>107.93515013697413</v>
      </c>
      <c r="J74" s="74">
        <f t="shared" si="3"/>
        <v>208.1287699999998</v>
      </c>
      <c r="K74" s="117" t="s">
        <v>168</v>
      </c>
    </row>
    <row r="75" spans="1:11" ht="69" customHeight="1" x14ac:dyDescent="0.25">
      <c r="A75" s="5" t="s">
        <v>77</v>
      </c>
      <c r="B75" s="7" t="s">
        <v>78</v>
      </c>
      <c r="C75" s="7"/>
      <c r="D75" s="87">
        <f>D76+D77</f>
        <v>3402.3483099999999</v>
      </c>
      <c r="E75" s="76">
        <f>E76+E77</f>
        <v>3258.4456600000003</v>
      </c>
      <c r="F75" s="79">
        <f>F76+F77</f>
        <v>2358.8541399999999</v>
      </c>
      <c r="G75" s="87">
        <f t="shared" ref="G75:H75" si="30">G76+G77</f>
        <v>2306.9191900000001</v>
      </c>
      <c r="H75" s="87">
        <f t="shared" si="30"/>
        <v>2261.4646499999999</v>
      </c>
      <c r="I75" s="70">
        <f t="shared" si="2"/>
        <v>95.770490352882192</v>
      </c>
      <c r="J75" s="74">
        <f t="shared" si="3"/>
        <v>-143.90264999999954</v>
      </c>
      <c r="K75" s="2"/>
    </row>
    <row r="76" spans="1:11" ht="60" customHeight="1" x14ac:dyDescent="0.25">
      <c r="A76" s="5" t="s">
        <v>79</v>
      </c>
      <c r="B76" s="7" t="s">
        <v>80</v>
      </c>
      <c r="C76" s="7"/>
      <c r="D76" s="87">
        <v>3393.6464599999999</v>
      </c>
      <c r="E76" s="76">
        <v>3253.5656600000002</v>
      </c>
      <c r="F76" s="76">
        <v>2356.4141399999999</v>
      </c>
      <c r="G76" s="87">
        <v>2306.9191900000001</v>
      </c>
      <c r="H76" s="87">
        <v>2261.4646499999999</v>
      </c>
      <c r="I76" s="70">
        <f t="shared" si="2"/>
        <v>95.872263017049818</v>
      </c>
      <c r="J76" s="74">
        <f t="shared" si="3"/>
        <v>-140.08079999999973</v>
      </c>
      <c r="K76" s="2"/>
    </row>
    <row r="77" spans="1:11" ht="31.5" customHeight="1" x14ac:dyDescent="0.25">
      <c r="A77" s="5" t="s">
        <v>81</v>
      </c>
      <c r="B77" s="7" t="s">
        <v>82</v>
      </c>
      <c r="C77" s="7"/>
      <c r="D77" s="88">
        <v>8.7018500000000003</v>
      </c>
      <c r="E77" s="24">
        <v>4.88</v>
      </c>
      <c r="F77" s="24">
        <v>2.44</v>
      </c>
      <c r="G77" s="88"/>
      <c r="H77" s="88"/>
      <c r="I77" s="70">
        <f t="shared" ref="I77:I82" si="31">E77/D77*100</f>
        <v>56.080028959359218</v>
      </c>
      <c r="J77" s="74">
        <f t="shared" ref="J77:J82" si="32">E77-D77</f>
        <v>-3.8218500000000004</v>
      </c>
      <c r="K77" s="2"/>
    </row>
    <row r="78" spans="1:11" ht="85.5" customHeight="1" x14ac:dyDescent="0.25">
      <c r="A78" s="5" t="s">
        <v>83</v>
      </c>
      <c r="B78" s="7" t="s">
        <v>84</v>
      </c>
      <c r="C78" s="7"/>
      <c r="D78" s="87">
        <f>D79+D80</f>
        <v>3097.6929</v>
      </c>
      <c r="E78" s="76">
        <f>E79+E80</f>
        <v>3492.5847000000003</v>
      </c>
      <c r="F78" s="79">
        <f>F79+F80</f>
        <v>3502.4784999999997</v>
      </c>
      <c r="G78" s="87">
        <f t="shared" ref="G78:H78" si="33">G79+G80</f>
        <v>1698.011</v>
      </c>
      <c r="H78" s="87">
        <f t="shared" si="33"/>
        <v>379</v>
      </c>
      <c r="I78" s="70">
        <f t="shared" si="31"/>
        <v>112.74793250163695</v>
      </c>
      <c r="J78" s="74">
        <f t="shared" si="32"/>
        <v>394.89180000000033</v>
      </c>
      <c r="K78" s="2"/>
    </row>
    <row r="79" spans="1:11" ht="54" customHeight="1" x14ac:dyDescent="0.25">
      <c r="A79" s="5" t="s">
        <v>85</v>
      </c>
      <c r="B79" s="7" t="s">
        <v>86</v>
      </c>
      <c r="C79" s="7"/>
      <c r="D79" s="87">
        <v>2104.7545399999999</v>
      </c>
      <c r="E79" s="76">
        <v>2300.9216000000001</v>
      </c>
      <c r="F79" s="76">
        <v>2236.5459999999998</v>
      </c>
      <c r="G79" s="87">
        <v>347</v>
      </c>
      <c r="H79" s="87">
        <v>347</v>
      </c>
      <c r="I79" s="70">
        <f t="shared" si="31"/>
        <v>109.32018704660926</v>
      </c>
      <c r="J79" s="74">
        <f t="shared" si="32"/>
        <v>196.16706000000022</v>
      </c>
      <c r="K79" s="117" t="s">
        <v>169</v>
      </c>
    </row>
    <row r="80" spans="1:11" ht="72.75" customHeight="1" x14ac:dyDescent="0.25">
      <c r="A80" s="5" t="s">
        <v>87</v>
      </c>
      <c r="B80" s="7" t="s">
        <v>88</v>
      </c>
      <c r="C80" s="7"/>
      <c r="D80" s="88">
        <v>992.93835999999999</v>
      </c>
      <c r="E80" s="24">
        <v>1191.6631</v>
      </c>
      <c r="F80" s="72">
        <v>1265.9324999999999</v>
      </c>
      <c r="G80" s="88">
        <v>1351.011</v>
      </c>
      <c r="H80" s="88">
        <v>32</v>
      </c>
      <c r="I80" s="70">
        <f t="shared" si="31"/>
        <v>120.0138042808619</v>
      </c>
      <c r="J80" s="74">
        <f t="shared" si="32"/>
        <v>198.72474</v>
      </c>
      <c r="K80" s="118" t="s">
        <v>162</v>
      </c>
    </row>
    <row r="81" spans="1:11" ht="25.5" customHeight="1" x14ac:dyDescent="0.25">
      <c r="A81" s="106" t="s">
        <v>160</v>
      </c>
      <c r="B81" s="107"/>
      <c r="C81" s="107"/>
      <c r="D81" s="108"/>
      <c r="E81" s="108"/>
      <c r="F81" s="108"/>
      <c r="G81" s="108">
        <v>2629.5749999999998</v>
      </c>
      <c r="H81" s="108">
        <v>5430.35</v>
      </c>
      <c r="I81" s="70"/>
      <c r="J81" s="74"/>
      <c r="K81" s="2"/>
    </row>
    <row r="82" spans="1:11" ht="28.5" customHeight="1" x14ac:dyDescent="0.3">
      <c r="A82" s="3" t="s">
        <v>91</v>
      </c>
      <c r="B82" s="2"/>
      <c r="C82" s="2"/>
      <c r="D82" s="61">
        <f>D6+D24+D30+D35+D43+D60+D69</f>
        <v>288002.59987000003</v>
      </c>
      <c r="E82" s="61">
        <f>E6+E24+E30+E35+E43+E60+E69</f>
        <v>303523.15447000001</v>
      </c>
      <c r="F82" s="61">
        <f>F6+F24+F30+F35+F43+F60+F69</f>
        <v>243910.52693999998</v>
      </c>
      <c r="G82" s="61">
        <f>G6+G24+G30+G35+G43+G60+G69+G81</f>
        <v>231443.12299999996</v>
      </c>
      <c r="H82" s="61">
        <f>H6+H24+H30+H35+H43+H60+H69+H81</f>
        <v>227693.99999999997</v>
      </c>
      <c r="I82" s="70">
        <f t="shared" si="31"/>
        <v>105.38903280977523</v>
      </c>
      <c r="J82" s="70">
        <f t="shared" si="32"/>
        <v>15520.554599999974</v>
      </c>
      <c r="K82" s="2"/>
    </row>
    <row r="83" spans="1:11" x14ac:dyDescent="0.25">
      <c r="A83" s="1"/>
      <c r="J83" t="s">
        <v>104</v>
      </c>
    </row>
  </sheetData>
  <mergeCells count="6">
    <mergeCell ref="A8:A9"/>
    <mergeCell ref="B8:B9"/>
    <mergeCell ref="C8:C9"/>
    <mergeCell ref="E8:E9"/>
    <mergeCell ref="F8:F9"/>
    <mergeCell ref="D8:D9"/>
  </mergeCells>
  <pageMargins left="0.70866141732283472" right="0" top="0.74803149606299213" bottom="0.74803149606299213" header="0.31496062992125984" footer="0.31496062992125984"/>
  <pageSetup paperSize="9" scale="7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2024-11-15T05:49:39Z</dcterms:modified>
</cp:coreProperties>
</file>