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D60" i="1"/>
  <c r="F60"/>
  <c r="G66"/>
  <c r="F65"/>
  <c r="G65" s="1"/>
  <c r="E65"/>
  <c r="F50"/>
  <c r="E50"/>
  <c r="G47"/>
  <c r="F24"/>
  <c r="E24"/>
  <c r="E23" s="1"/>
  <c r="D7"/>
  <c r="F7"/>
  <c r="E7"/>
  <c r="E33" l="1"/>
  <c r="H28"/>
  <c r="F18"/>
  <c r="E18"/>
  <c r="G19"/>
  <c r="D44"/>
  <c r="D24"/>
  <c r="D18"/>
  <c r="G78" l="1"/>
  <c r="G77"/>
  <c r="G75"/>
  <c r="G74"/>
  <c r="G72"/>
  <c r="G70"/>
  <c r="G69"/>
  <c r="G64"/>
  <c r="G62"/>
  <c r="G58"/>
  <c r="G55"/>
  <c r="G54"/>
  <c r="G53"/>
  <c r="G52"/>
  <c r="G51"/>
  <c r="G49"/>
  <c r="G46"/>
  <c r="G45"/>
  <c r="G42"/>
  <c r="G40"/>
  <c r="G38"/>
  <c r="G37"/>
  <c r="G34"/>
  <c r="G32"/>
  <c r="G27"/>
  <c r="G22"/>
  <c r="G20"/>
  <c r="G17"/>
  <c r="G16"/>
  <c r="G14"/>
  <c r="G13"/>
  <c r="G10"/>
  <c r="G9"/>
  <c r="G8"/>
  <c r="F23" l="1"/>
  <c r="D23"/>
  <c r="F76"/>
  <c r="D76"/>
  <c r="E76"/>
  <c r="F73"/>
  <c r="G73" s="1"/>
  <c r="D73"/>
  <c r="E73"/>
  <c r="F71"/>
  <c r="D71"/>
  <c r="E71"/>
  <c r="D68"/>
  <c r="F68"/>
  <c r="E68"/>
  <c r="F63"/>
  <c r="E63"/>
  <c r="D63"/>
  <c r="F61"/>
  <c r="D61"/>
  <c r="E61"/>
  <c r="E60" s="1"/>
  <c r="D57"/>
  <c r="F57"/>
  <c r="E57"/>
  <c r="D50"/>
  <c r="F48"/>
  <c r="D48"/>
  <c r="E48"/>
  <c r="F44"/>
  <c r="G44" s="1"/>
  <c r="E44"/>
  <c r="F41"/>
  <c r="G41" s="1"/>
  <c r="D41"/>
  <c r="E41"/>
  <c r="F39"/>
  <c r="D39"/>
  <c r="E39"/>
  <c r="F36"/>
  <c r="D36"/>
  <c r="E36"/>
  <c r="E31"/>
  <c r="D33"/>
  <c r="F33"/>
  <c r="F31"/>
  <c r="G31" s="1"/>
  <c r="D31"/>
  <c r="G24"/>
  <c r="D21"/>
  <c r="G21" s="1"/>
  <c r="F21"/>
  <c r="E21"/>
  <c r="G18"/>
  <c r="D15"/>
  <c r="F15"/>
  <c r="E15"/>
  <c r="D30" l="1"/>
  <c r="G71"/>
  <c r="E67"/>
  <c r="F43"/>
  <c r="E43"/>
  <c r="E35"/>
  <c r="E30"/>
  <c r="G7"/>
  <c r="E6"/>
  <c r="G76"/>
  <c r="D67"/>
  <c r="G68"/>
  <c r="G61"/>
  <c r="G48"/>
  <c r="D43"/>
  <c r="D35"/>
  <c r="G36"/>
  <c r="F6"/>
  <c r="G57"/>
  <c r="G63"/>
  <c r="G23"/>
  <c r="F30"/>
  <c r="F67"/>
  <c r="G15"/>
  <c r="G33"/>
  <c r="G39"/>
  <c r="G50"/>
  <c r="F35"/>
  <c r="D6"/>
  <c r="G30" l="1"/>
  <c r="G43"/>
  <c r="F79"/>
  <c r="E79"/>
  <c r="G67"/>
  <c r="G60"/>
  <c r="G35"/>
  <c r="G6"/>
  <c r="D79"/>
  <c r="G79" l="1"/>
  <c r="H78"/>
  <c r="H79" l="1"/>
</calcChain>
</file>

<file path=xl/sharedStrings.xml><?xml version="1.0" encoding="utf-8"?>
<sst xmlns="http://schemas.openxmlformats.org/spreadsheetml/2006/main" count="163" uniqueCount="162">
  <si>
    <t>Наименование</t>
  </si>
  <si>
    <t>ЦСР</t>
  </si>
  <si>
    <t>ВР</t>
  </si>
  <si>
    <t>Подпрограмма муниципальной программы «Развитие дошкольного, общего, дополнительного образования»</t>
  </si>
  <si>
    <t>Основное мероприятие «Дошкольное образование»</t>
  </si>
  <si>
    <t>Основное мероприятие «Общее образование»</t>
  </si>
  <si>
    <t>01 1 02 00000</t>
  </si>
  <si>
    <t>Основное мероприятие «Дополнительное образование в сфере культуры»</t>
  </si>
  <si>
    <t>01 1 03 00000</t>
  </si>
  <si>
    <t>Основное мероприятие «Дополнительное образование в сфере физической культуры и спорта»</t>
  </si>
  <si>
    <t>01 1 04 00000</t>
  </si>
  <si>
    <t>Основное мероприятие «Проведение мероприятия по организации отдыха детей в каникулярное время»</t>
  </si>
  <si>
    <t>01 1 05 00000</t>
  </si>
  <si>
    <t>Подпрограмма муниципальной программы «Молодое поколение»</t>
  </si>
  <si>
    <t>01 2 00 00000</t>
  </si>
  <si>
    <t>Основное мероприятие «Патриотическое воспитание»</t>
  </si>
  <si>
    <t>01 2 01 00000</t>
  </si>
  <si>
    <t>Основное мероприятие «Молодежь»</t>
  </si>
  <si>
    <t>01 2 02 00000</t>
  </si>
  <si>
    <t>Подпрограмма муниципальной программы «Развитие системы защиты прав детей»</t>
  </si>
  <si>
    <t>01 3 00 00000</t>
  </si>
  <si>
    <t xml:space="preserve">Основное мероприятие «Образование и обеспечение деятельности комиссии по делам несовершеннолетних и защите их прав» </t>
  </si>
  <si>
    <t>01 3 02 00000</t>
  </si>
  <si>
    <t>Подпрограмма муниципальной программы «Развитие физической культуры и спорта»</t>
  </si>
  <si>
    <t>01 4 00 00000</t>
  </si>
  <si>
    <t>Основное мероприятие «Развитие физической культуры и спорта»</t>
  </si>
  <si>
    <t>01 4 01 00000</t>
  </si>
  <si>
    <t>02 0 00 00000</t>
  </si>
  <si>
    <t>Подпрограмма муниципальной программы «Развитие культуры»</t>
  </si>
  <si>
    <t>02 1 00 00000</t>
  </si>
  <si>
    <t>Основное мероприятие «Развитие системы культурно-досугового обслуживания населения»</t>
  </si>
  <si>
    <t>02 1 02 00000</t>
  </si>
  <si>
    <t>03 0 00 00000</t>
  </si>
  <si>
    <t>Подпрограмма муниципальной программы «Развитие и поддержка малого и среднего предпринимательства»</t>
  </si>
  <si>
    <t>03 3 00 00000</t>
  </si>
  <si>
    <t>Основное мероприятие «Развитие и поддержка малого и среднего предпринимательства в муниципальном образовании»</t>
  </si>
  <si>
    <t>03 3 01 00000</t>
  </si>
  <si>
    <t>04 0 00 00000</t>
  </si>
  <si>
    <t>Подпрограмма муниципальной программы «Пожарная безопасность и гражданская оборона муниципального образования»</t>
  </si>
  <si>
    <t>04 1 00 00000</t>
  </si>
  <si>
    <t>Основное мероприятие «Обеспечение первичных мер пожарной безопасности»</t>
  </si>
  <si>
    <t>04 1 01 00000</t>
  </si>
  <si>
    <t>04 2 00 00000</t>
  </si>
  <si>
    <t>04 2 01 00000</t>
  </si>
  <si>
    <t>Подпрограмма муниципальной программы «Антинаркотическая деятельность территории»</t>
  </si>
  <si>
    <t>04 3 00 00000</t>
  </si>
  <si>
    <t>Основное мероприятие «Антинаркотическая деятельность на территории муниципального образования»</t>
  </si>
  <si>
    <t>04 3 01 00000</t>
  </si>
  <si>
    <t>05 0 00 00000</t>
  </si>
  <si>
    <t>Подпрограмма муниципальной программы «Комплексное развитие систем коммунальной инфраструктуры муниципального образования»</t>
  </si>
  <si>
    <t>05 1 00 00000</t>
  </si>
  <si>
    <t>Основное мероприятие «Комплексное развитие систем коммунальной инфраструктуры муниципального образования»</t>
  </si>
  <si>
    <t>05 1 01 00000</t>
  </si>
  <si>
    <t>Подпрограмма муниципальной программы «Благоустройство муниципального образования»</t>
  </si>
  <si>
    <t>05 3 00 00000</t>
  </si>
  <si>
    <t>Основное мероприятие «Организация благоустройства и озеленения территории муниципального образования»</t>
  </si>
  <si>
    <t>05 3 01 00000</t>
  </si>
  <si>
    <t>Подпрограмма муниципальной программы «Жилище»</t>
  </si>
  <si>
    <t>05 6 00 00000</t>
  </si>
  <si>
    <t>Основное мероприятие «Улучшение жилищных условий отдельных категорий граждан»</t>
  </si>
  <si>
    <t>05 6 01 00000</t>
  </si>
  <si>
    <t>06 0 00 00000</t>
  </si>
  <si>
    <t>Подпрограмма муниципальной программы «Сохранение и развитие автомобильных дорог общего пользования местного значения в муниципальном образовании»</t>
  </si>
  <si>
    <t>06 1 00 00000</t>
  </si>
  <si>
    <t>Основное мероприятие «Строительство, реконструкция, капитальный ремонт, ремонт и содержание автомобильных дорог общего пользования местного значения и искусственных сооружений на них в муниципальном образовании»</t>
  </si>
  <si>
    <t>06 1 01 00000</t>
  </si>
  <si>
    <t>07 0 00 00000</t>
  </si>
  <si>
    <t>Подпрограмма муниципальной программы «Обеспечение функционирования администрации муниципального образования»</t>
  </si>
  <si>
    <t>07 1 00 00000</t>
  </si>
  <si>
    <t>Основное мероприятие «Функционирование администрации муниципального образования»</t>
  </si>
  <si>
    <t>07 1 01 00000</t>
  </si>
  <si>
    <t>Основное мероприятие «Функционирование организаций, обеспечивающих выполнение части муниципальных функций»</t>
  </si>
  <si>
    <t>07 1 02 00000</t>
  </si>
  <si>
    <t>Подпрограмма муниципальной программы «Обеспечение общего порядка и противодействие коррупции»</t>
  </si>
  <si>
    <t>07 2 00 00000</t>
  </si>
  <si>
    <t>Основное мероприятие «Обеспечение правовых и организационных мер, направленных на противодействие коррупции"</t>
  </si>
  <si>
    <t>07 2 01 00000</t>
  </si>
  <si>
    <t>Подпрограмма муниципальной программы «Совершенствование, развитие бюджетного процесса и управление муниципальным долгом»</t>
  </si>
  <si>
    <t>07 3 00 00000</t>
  </si>
  <si>
    <t>Основное мероприятие «Совершенствование и развитие бюджетного процесса»</t>
  </si>
  <si>
    <t>07 3 01 00000</t>
  </si>
  <si>
    <t>Основное мероприятие «Управление муниципальным долгом»</t>
  </si>
  <si>
    <t>07 3 02 00000</t>
  </si>
  <si>
    <t>Подпрограмма муниципальной программы «Социальная поддержка граждан и реализация демографической политики в муниципальном образовании»</t>
  </si>
  <si>
    <t>07 4 00 00000</t>
  </si>
  <si>
    <t>Основное мероприятие «Социальная поддержка граждан и реализация демографической политики»</t>
  </si>
  <si>
    <t>07 4 01 00000</t>
  </si>
  <si>
    <t>Основное мероприятие «Реализация органами местного самоуправления отдельных переданных государственных полномочий»</t>
  </si>
  <si>
    <t>07 4 02 00000</t>
  </si>
  <si>
    <t>01 1 00 00000</t>
  </si>
  <si>
    <t>01 1 01 0000</t>
  </si>
  <si>
    <t>ИТОГО</t>
  </si>
  <si>
    <t>Подпрограмма муниципальной программы «Энергосбережение и повышение энергетической эффективности»</t>
  </si>
  <si>
    <t>Основное мероприятие «Энергосбережение и повышение энергетической эффективности»</t>
  </si>
  <si>
    <t>05 2 01 00000</t>
  </si>
  <si>
    <t>05 2 00 00000</t>
  </si>
  <si>
    <t>Подпрограмма муниципальной программы «Профилактика преступлений, правонарушений и терроризма»</t>
  </si>
  <si>
    <t>Основное мероприятие «Профилактика преступлений, правонарушений и терроризма»</t>
  </si>
  <si>
    <t>05 3 0200000</t>
  </si>
  <si>
    <t>Основное мероприятие "Осуществление расходов по муниципальному жилищному фонду"</t>
  </si>
  <si>
    <t>05 6 02 00000</t>
  </si>
  <si>
    <t xml:space="preserve">Региональный проект "Формирование комфортной городской среды"
</t>
  </si>
  <si>
    <t>Основное мероприятие «Ликвидация очагов сорного растения борщевик Сосновского»</t>
  </si>
  <si>
    <t>05 3 03 00000</t>
  </si>
  <si>
    <t>"</t>
  </si>
  <si>
    <t xml:space="preserve">Муниципальная программа «Развитие образования, молодежной политики и физической культуры и спорта муниципального образования "Куньинский район" </t>
  </si>
  <si>
    <t xml:space="preserve">Муниципальная программа «Развитие культуры в муниципальном образовании "Куньинский район» </t>
  </si>
  <si>
    <t>Региональный проект "Творческие люди"</t>
  </si>
  <si>
    <t>02 1 А2 00000</t>
  </si>
  <si>
    <t>Муниципальная программа «Содействие экономическому развитию и инвестиционной привлекательности муниципального образования" Куньинский район"</t>
  </si>
  <si>
    <t>Муниципальная программа «Обеспечение безопасности граждан на территории муниципального образования «Куньинский район»</t>
  </si>
  <si>
    <t xml:space="preserve">Муниципальная программа «Комплексное развитие систем коммунальной инфраструктуры  муниципального образования "Куньинский район" </t>
  </si>
  <si>
    <t xml:space="preserve">Муниципальная программа «Управление и обеспечение деятельности муниципального образования «Куньинский район», создание условий для эффективного управления муниципальными финансами и муниципальным долгом» </t>
  </si>
  <si>
    <t>Подпрограмма муниципальной программы « Повышение инвестиционной привлекательности»</t>
  </si>
  <si>
    <t>Основное мероприятие «Повышение инвестиционной привлекательности»</t>
  </si>
  <si>
    <t>03 1 01 00000</t>
  </si>
  <si>
    <t>03 1 00 00000</t>
  </si>
  <si>
    <t>Основное мероприятие "Мероприятие по рекультивации объектов размещения отходов, не включенных в Государственный реестр объектов размещения отходов"</t>
  </si>
  <si>
    <t>05 1 02 00000</t>
  </si>
  <si>
    <t>Муниципальная программа «Развитие транспортного обслуживания населения на территории муниципального образования» «Куньинский район»</t>
  </si>
  <si>
    <t>05 3 F2 00000</t>
  </si>
  <si>
    <t>Основное мероприятие «Отлов и содержание животных (собак) без владельцев на территории Псковской области"</t>
  </si>
  <si>
    <t>05 3 05 00000</t>
  </si>
  <si>
    <t xml:space="preserve">Исполнение бюджета за отчетный финансовый год, сведения о фактически произведенных расходах на реализацию муниципальных программ  </t>
  </si>
  <si>
    <t>в сравнении с первоначально утвержденными решением о бюджете значениями, с уточненными значениями с учетом внесенных изменений</t>
  </si>
  <si>
    <t>% исполнения к уточненному бюджету</t>
  </si>
  <si>
    <t>% исполнения к первоначальному плану</t>
  </si>
  <si>
    <t xml:space="preserve">Основное мероприятие «Поддержка добровольческих (волонтерских) и некоммерческих организаций»
</t>
  </si>
  <si>
    <t>02 1 01 00000</t>
  </si>
  <si>
    <t>Основное мероприятие «Обеспечение мер по гражданской обороне»</t>
  </si>
  <si>
    <t>04 1 02 00000</t>
  </si>
  <si>
    <t>Подпрограмма муниципальной программы «Повышение безопасности дорожного движения»</t>
  </si>
  <si>
    <t>06 2 00 00000</t>
  </si>
  <si>
    <t>Основное мероприятие «Повышение безопасности дорожного движения»</t>
  </si>
  <si>
    <t>06 2 01 00000</t>
  </si>
  <si>
    <t>Основное мероприятие "Организация и осуществление деятельности по опеке и попечительству в отношении несовершеннолетних</t>
  </si>
  <si>
    <t>01 3 01 00000</t>
  </si>
  <si>
    <t xml:space="preserve">Основное мероприятие «Создание системы навигации и ориентирования в сфере туризма на территории муниципального образования "Куньинский район""
</t>
  </si>
  <si>
    <t>02 1 03 00000</t>
  </si>
  <si>
    <t>Основное мероприятие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района»</t>
  </si>
  <si>
    <t>05 1 03 00000</t>
  </si>
  <si>
    <t>Региональный проект "Патриотическое воспитание граждан Российской Федерации"</t>
  </si>
  <si>
    <t>01 1 EВ 51790</t>
  </si>
  <si>
    <t xml:space="preserve">Основное мероприятие "Развитие институтов территориального общественного самоуправления и поддержка проектов местных инициатив" </t>
  </si>
  <si>
    <t>02 1 04 0000</t>
  </si>
  <si>
    <t xml:space="preserve"> План первоначальный на 2024 год</t>
  </si>
  <si>
    <t>План уточненный на 2024 год</t>
  </si>
  <si>
    <t>Фактическое исполнение за 2024 год</t>
  </si>
  <si>
    <t>01 1 Е2 00000</t>
  </si>
  <si>
    <t>Региональный проект "Успех каждого ребенка"</t>
  </si>
  <si>
    <t>05 3 06 00000</t>
  </si>
  <si>
    <t>Региональный проект "Благоустройство сельских территорий"</t>
  </si>
  <si>
    <t>06 3 00 00000</t>
  </si>
  <si>
    <t>06 3 01 00000</t>
  </si>
  <si>
    <t>Подпрограмма муниципальной программы «Совершенствование транспортного обслуживания населения на территории муниципального образования»</t>
  </si>
  <si>
    <t>Основное мероприятие «Совершенствование транспортного обслуживания населения на территории муниципального образования»</t>
  </si>
  <si>
    <t xml:space="preserve">В связи с выделением из областного бюджета средств на ремонт спортзала МБОУ Куньинская СОШ за счет средств регионального проекта "Успех каждого ребенка", на выплаты на ежемесячное вознаграждение советников директоров, выплаты на ежемесячное денежное взнаграждение за классное руководство, приобретение основных средств для школ ( мясорубка, холодильная камера), приобретение квартир детям сиротам. </t>
  </si>
  <si>
    <t>Установка автономной системы отопления в ДК д.Шейкино</t>
  </si>
  <si>
    <t xml:space="preserve">Увеличение средств на пожарную безопасность и тревожную кнопку </t>
  </si>
  <si>
    <t>Приобретение топливо и мероприятия к подготовке к отопительному сезону. Региональный проект "Благоустройство сельских территорий", содержание и коммунальные услуги незаселенных жилых помещений и неиспользуемых нежилых помещений муниципального жилищного фонда, расходы по подготовке к отопительному периоду, ремонт котельных, оплата услуг по техническому обслуживанию газораспределительной системы</t>
  </si>
  <si>
    <t>Приобретение комбинированной дорожной машины, УАЗ Профи, тахографы и карпитальный ремонт дворовых территорий</t>
  </si>
  <si>
    <t xml:space="preserve">Увеличены прочие расходы в связи с предоставленными заявками Администрации района,  увеличение рматива по МС и повышением с 01.10.2024г. на 5,5% окладов, в связи с внесением изменений в Закон Псковской области "Об областном бюджете на 2024 год и плановый период 2025 и 2026 годов" </t>
  </si>
</sst>
</file>

<file path=xl/styles.xml><?xml version="1.0" encoding="utf-8"?>
<styleSheet xmlns="http://schemas.openxmlformats.org/spreadsheetml/2006/main">
  <numFmts count="3">
    <numFmt numFmtId="164" formatCode="0.00000"/>
    <numFmt numFmtId="165" formatCode="0.000000"/>
    <numFmt numFmtId="166" formatCode="0.0"/>
  </numFmts>
  <fonts count="19">
    <font>
      <sz val="11"/>
      <color theme="1"/>
      <name val="Calibri"/>
      <family val="2"/>
      <charset val="204"/>
      <scheme val="minor"/>
    </font>
    <font>
      <b/>
      <sz val="12"/>
      <color rgb="FF000000"/>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u/>
      <sz val="11"/>
      <color theme="10"/>
      <name val="Calibri"/>
      <family val="2"/>
      <charset val="204"/>
    </font>
    <font>
      <sz val="10"/>
      <color theme="1"/>
      <name val="Times New Roman"/>
      <family val="1"/>
      <charset val="204"/>
    </font>
    <font>
      <sz val="11"/>
      <name val="Times New Roman"/>
      <family val="1"/>
      <charset val="204"/>
    </font>
    <font>
      <b/>
      <sz val="14"/>
      <color theme="1"/>
      <name val="Times New Roman"/>
      <family val="1"/>
      <charset val="204"/>
    </font>
    <font>
      <sz val="12"/>
      <name val="Times New Roman"/>
      <family val="1"/>
      <charset val="204"/>
    </font>
    <font>
      <b/>
      <sz val="11"/>
      <name val="Calibri"/>
      <family val="2"/>
      <charset val="204"/>
    </font>
    <font>
      <b/>
      <sz val="12"/>
      <name val="Times New Roman"/>
      <family val="1"/>
      <charset val="204"/>
    </font>
    <font>
      <b/>
      <sz val="12"/>
      <color theme="1"/>
      <name val="Times New Roman"/>
      <family val="1"/>
      <charset val="204"/>
    </font>
    <font>
      <b/>
      <sz val="11"/>
      <name val="Times New Roman"/>
      <family val="1"/>
      <charset val="204"/>
    </font>
    <font>
      <i/>
      <sz val="11"/>
      <name val="Times New Roman"/>
      <family val="1"/>
      <charset val="204"/>
    </font>
    <font>
      <b/>
      <sz val="12"/>
      <name val="Calibri"/>
      <family val="2"/>
      <charset val="204"/>
      <scheme val="minor"/>
    </font>
    <font>
      <sz val="14"/>
      <name val="Times New Roman"/>
      <family val="1"/>
      <charset val="204"/>
    </font>
    <font>
      <sz val="10"/>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indexed="9"/>
        <bgColor indexed="26"/>
      </patternFill>
    </fill>
  </fills>
  <borders count="13">
    <border>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13">
    <xf numFmtId="0" fontId="0" fillId="0" borderId="0" xfId="0"/>
    <xf numFmtId="0" fontId="4" fillId="0" borderId="0" xfId="0" applyFont="1"/>
    <xf numFmtId="0" fontId="0" fillId="0" borderId="2" xfId="0" applyBorder="1"/>
    <xf numFmtId="0" fontId="8" fillId="0" borderId="2" xfId="0" applyFont="1" applyBorder="1" applyAlignment="1">
      <alignment horizontal="right"/>
    </xf>
    <xf numFmtId="0" fontId="9" fillId="0" borderId="2" xfId="0" applyFont="1" applyBorder="1" applyAlignment="1">
      <alignment wrapText="1"/>
    </xf>
    <xf numFmtId="0" fontId="2" fillId="0" borderId="2" xfId="0" applyFont="1" applyBorder="1" applyAlignment="1">
      <alignment horizontal="justify" vertical="top" wrapText="1"/>
    </xf>
    <xf numFmtId="0" fontId="2" fillId="0" borderId="2" xfId="0" applyFont="1" applyBorder="1" applyAlignment="1">
      <alignment vertical="top" wrapText="1"/>
    </xf>
    <xf numFmtId="0" fontId="2" fillId="0" borderId="2" xfId="0" applyFont="1" applyBorder="1" applyAlignment="1">
      <alignment horizontal="center" vertical="center" wrapText="1"/>
    </xf>
    <xf numFmtId="0" fontId="2" fillId="0" borderId="2" xfId="0" applyFont="1" applyBorder="1" applyAlignment="1">
      <alignment horizontal="justify" wrapText="1"/>
    </xf>
    <xf numFmtId="0" fontId="2" fillId="0" borderId="2" xfId="0" applyFont="1" applyBorder="1" applyAlignment="1">
      <alignment horizontal="center" vertical="top" wrapText="1"/>
    </xf>
    <xf numFmtId="0" fontId="11" fillId="0" borderId="2" xfId="1" applyFont="1" applyBorder="1" applyAlignment="1" applyProtection="1">
      <alignment horizontal="justify" vertical="top" wrapText="1"/>
    </xf>
    <xf numFmtId="0" fontId="1" fillId="0" borderId="1" xfId="0" applyFont="1" applyBorder="1" applyAlignment="1">
      <alignment horizontal="center" vertical="top" wrapText="1"/>
    </xf>
    <xf numFmtId="0" fontId="10" fillId="0" borderId="2" xfId="1" applyFont="1" applyBorder="1" applyAlignment="1" applyProtection="1">
      <alignment horizontal="justify" vertical="top" wrapText="1"/>
    </xf>
    <xf numFmtId="0" fontId="3" fillId="0" borderId="2" xfId="0" applyFont="1" applyBorder="1" applyAlignment="1">
      <alignment horizontal="justify" vertical="top" wrapText="1"/>
    </xf>
    <xf numFmtId="0" fontId="11" fillId="0" borderId="4" xfId="1" applyFont="1" applyBorder="1" applyAlignment="1" applyProtection="1">
      <alignment horizontal="justify" vertical="top" wrapText="1"/>
    </xf>
    <xf numFmtId="0" fontId="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2" xfId="0" applyFont="1" applyBorder="1" applyAlignment="1">
      <alignment horizontal="justify" vertical="top" wrapText="1"/>
    </xf>
    <xf numFmtId="0" fontId="2" fillId="0" borderId="2" xfId="0" applyFont="1" applyBorder="1" applyAlignment="1">
      <alignment horizontal="right" vertical="top" wrapText="1"/>
    </xf>
    <xf numFmtId="0" fontId="2" fillId="0" borderId="2" xfId="0" applyFont="1" applyBorder="1" applyAlignment="1">
      <alignment horizontal="center" vertical="center" wrapText="1"/>
    </xf>
    <xf numFmtId="0" fontId="12" fillId="0" borderId="2" xfId="0" applyFont="1" applyBorder="1" applyAlignment="1">
      <alignment horizontal="justify" vertical="top" wrapText="1"/>
    </xf>
    <xf numFmtId="0" fontId="12" fillId="0" borderId="2" xfId="0"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164" fontId="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6" xfId="0" applyFont="1" applyBorder="1" applyAlignment="1">
      <alignment horizontal="justify" vertical="top" wrapText="1"/>
    </xf>
    <xf numFmtId="0" fontId="7" fillId="2" borderId="6" xfId="0" applyFont="1" applyFill="1" applyBorder="1" applyAlignment="1">
      <alignment horizontal="left" wrapText="1"/>
    </xf>
    <xf numFmtId="0" fontId="14" fillId="0" borderId="2" xfId="0" applyFont="1" applyBorder="1" applyAlignment="1">
      <alignment horizontal="justify" vertical="top" wrapText="1"/>
    </xf>
    <xf numFmtId="0" fontId="0" fillId="0" borderId="0" xfId="0" applyAlignment="1">
      <alignment horizontal="center"/>
    </xf>
    <xf numFmtId="0" fontId="7" fillId="0" borderId="6" xfId="0" applyFont="1" applyFill="1" applyBorder="1" applyAlignment="1">
      <alignment horizontal="justify" wrapText="1"/>
    </xf>
    <xf numFmtId="0" fontId="7" fillId="2" borderId="6" xfId="0" applyFont="1" applyFill="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Border="1" applyAlignment="1">
      <alignment horizontal="justify" vertical="top" wrapText="1"/>
    </xf>
    <xf numFmtId="49" fontId="7" fillId="0" borderId="6" xfId="0" applyNumberFormat="1" applyFont="1" applyFill="1" applyBorder="1"/>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Fill="1" applyBorder="1" applyAlignment="1">
      <alignment horizontal="left"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7" fillId="0" borderId="7" xfId="0" applyFont="1" applyBorder="1" applyAlignment="1">
      <alignment horizontal="center" wrapText="1"/>
    </xf>
    <xf numFmtId="0" fontId="14" fillId="0" borderId="7" xfId="0" applyFont="1" applyBorder="1" applyAlignment="1">
      <alignment horizontal="justify" vertical="top" wrapText="1"/>
    </xf>
    <xf numFmtId="0" fontId="7" fillId="0" borderId="0" xfId="0" applyFont="1"/>
    <xf numFmtId="0" fontId="14" fillId="2" borderId="6" xfId="0" applyFont="1" applyFill="1" applyBorder="1" applyAlignment="1">
      <alignment horizontal="lef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7" fillId="0" borderId="6" xfId="0" applyNumberFormat="1" applyFont="1" applyFill="1" applyBorder="1" applyAlignment="1">
      <alignment horizontal="center"/>
    </xf>
    <xf numFmtId="0" fontId="7" fillId="0" borderId="9" xfId="0" applyFont="1" applyFill="1" applyBorder="1" applyAlignment="1">
      <alignment horizontal="left" wrapText="1"/>
    </xf>
    <xf numFmtId="0" fontId="14" fillId="0" borderId="2" xfId="0" applyFont="1" applyFill="1" applyBorder="1" applyAlignment="1">
      <alignment horizontal="left" wrapText="1"/>
    </xf>
    <xf numFmtId="164" fontId="2" fillId="0" borderId="2" xfId="0" applyNumberFormat="1" applyFont="1" applyBorder="1" applyAlignment="1">
      <alignment horizontal="center" vertical="top" wrapText="1"/>
    </xf>
    <xf numFmtId="0" fontId="2" fillId="0" borderId="2" xfId="0" applyFont="1" applyBorder="1" applyAlignment="1">
      <alignment horizontal="center" vertical="center" wrapText="1"/>
    </xf>
    <xf numFmtId="164" fontId="15" fillId="0" borderId="2" xfId="0" applyNumberFormat="1" applyFont="1" applyBorder="1"/>
    <xf numFmtId="0" fontId="2" fillId="0" borderId="2" xfId="0" applyFont="1" applyBorder="1" applyAlignment="1">
      <alignment horizontal="justify" vertical="top" wrapText="1"/>
    </xf>
    <xf numFmtId="0" fontId="2" fillId="0" borderId="2" xfId="0" applyFont="1" applyBorder="1" applyAlignment="1">
      <alignment horizontal="center" vertical="center" wrapText="1"/>
    </xf>
    <xf numFmtId="0" fontId="9"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2" fillId="0" borderId="2" xfId="0" applyFont="1" applyBorder="1" applyAlignment="1">
      <alignment horizontal="right" vertical="top" wrapText="1"/>
    </xf>
    <xf numFmtId="0" fontId="12" fillId="0" borderId="10" xfId="0" applyFont="1" applyBorder="1" applyAlignment="1">
      <alignment horizontal="center" vertical="center" wrapText="1"/>
    </xf>
    <xf numFmtId="166" fontId="1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49" fontId="7" fillId="0" borderId="2" xfId="0" applyNumberFormat="1" applyFont="1" applyFill="1" applyBorder="1"/>
    <xf numFmtId="16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2" fillId="0" borderId="2" xfId="0" applyFont="1" applyBorder="1" applyAlignment="1">
      <alignment horizontal="right" vertical="top" wrapText="1"/>
    </xf>
    <xf numFmtId="0" fontId="2" fillId="0" borderId="2" xfId="0" applyFont="1" applyBorder="1" applyAlignment="1">
      <alignment horizontal="justify"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16" fillId="0" borderId="0" xfId="0" applyFont="1"/>
    <xf numFmtId="0" fontId="16" fillId="0" borderId="0" xfId="0" applyFont="1" applyAlignment="1">
      <alignment horizontal="right"/>
    </xf>
    <xf numFmtId="0" fontId="17" fillId="0" borderId="0" xfId="0" applyFont="1"/>
    <xf numFmtId="0" fontId="16" fillId="0" borderId="0" xfId="0" applyFont="1" applyAlignment="1">
      <alignment horizontal="center"/>
    </xf>
    <xf numFmtId="0" fontId="7" fillId="0" borderId="2" xfId="0" applyFont="1" applyBorder="1" applyAlignment="1">
      <alignment horizontal="left" vertical="top" wrapText="1"/>
    </xf>
    <xf numFmtId="0" fontId="13" fillId="0" borderId="2" xfId="0" applyFont="1" applyBorder="1" applyAlignment="1">
      <alignment horizontal="justify" vertical="top" wrapText="1"/>
    </xf>
    <xf numFmtId="0" fontId="7" fillId="2" borderId="2" xfId="0" applyFont="1" applyFill="1" applyBorder="1" applyAlignment="1">
      <alignment horizontal="center"/>
    </xf>
    <xf numFmtId="0" fontId="2" fillId="0" borderId="2" xfId="0" applyFont="1" applyBorder="1" applyAlignment="1">
      <alignment horizontal="justify"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0" fillId="0" borderId="0" xfId="0" applyAlignment="1">
      <alignment wrapText="1"/>
    </xf>
    <xf numFmtId="0" fontId="18" fillId="0" borderId="0" xfId="0" applyFont="1" applyAlignment="1">
      <alignment wrapText="1"/>
    </xf>
    <xf numFmtId="49" fontId="7" fillId="0" borderId="2" xfId="0" applyNumberFormat="1" applyFont="1" applyFill="1" applyBorder="1" applyAlignment="1">
      <alignment horizontal="center"/>
    </xf>
    <xf numFmtId="0" fontId="9" fillId="2" borderId="2" xfId="0" applyFont="1" applyFill="1" applyBorder="1" applyAlignment="1">
      <alignment vertical="center" wrapText="1"/>
    </xf>
    <xf numFmtId="0" fontId="2" fillId="0" borderId="4" xfId="0" applyFont="1" applyBorder="1" applyAlignment="1">
      <alignment horizontal="center" vertical="center" wrapText="1"/>
    </xf>
    <xf numFmtId="0" fontId="7" fillId="0" borderId="2" xfId="0" applyFont="1" applyBorder="1"/>
    <xf numFmtId="0" fontId="7" fillId="0" borderId="2" xfId="0" applyFont="1" applyBorder="1" applyAlignment="1">
      <alignment horizontal="center" wrapText="1"/>
    </xf>
    <xf numFmtId="0" fontId="9" fillId="0" borderId="3" xfId="0" applyFont="1" applyFill="1" applyBorder="1" applyAlignment="1">
      <alignment horizontal="left" wrapText="1"/>
    </xf>
    <xf numFmtId="0" fontId="9" fillId="0" borderId="2" xfId="0" applyFont="1" applyFill="1" applyBorder="1" applyAlignment="1">
      <alignment horizontal="left" wrapText="1"/>
    </xf>
    <xf numFmtId="0" fontId="7" fillId="2" borderId="12" xfId="0" applyFont="1" applyFill="1" applyBorder="1" applyAlignment="1">
      <alignment horizontal="center"/>
    </xf>
    <xf numFmtId="0" fontId="7" fillId="0" borderId="0" xfId="0" applyFont="1" applyFill="1" applyBorder="1" applyAlignment="1">
      <alignment horizontal="justify" wrapText="1"/>
    </xf>
    <xf numFmtId="0" fontId="2" fillId="0" borderId="2" xfId="0" applyFont="1" applyBorder="1" applyAlignment="1">
      <alignment horizontal="justify" vertical="top" wrapText="1"/>
    </xf>
    <xf numFmtId="0" fontId="2" fillId="0" borderId="2" xfId="0" applyFont="1" applyBorder="1" applyAlignment="1">
      <alignment horizontal="center" vertical="center" wrapText="1"/>
    </xf>
    <xf numFmtId="0" fontId="2" fillId="0" borderId="2" xfId="0" applyFont="1" applyBorder="1" applyAlignment="1">
      <alignment horizontal="right" vertical="top" wrapText="1"/>
    </xf>
    <xf numFmtId="0" fontId="2" fillId="0" borderId="2" xfId="0" applyFont="1" applyBorder="1" applyAlignment="1">
      <alignment horizontal="center" vertical="top" wrapText="1"/>
    </xf>
    <xf numFmtId="0" fontId="6" fillId="0" borderId="0" xfId="0" applyFont="1" applyAlignment="1">
      <alignment wrapText="1"/>
    </xf>
    <xf numFmtId="0" fontId="17" fillId="0" borderId="2" xfId="0" applyFont="1" applyBorder="1" applyAlignment="1">
      <alignment wrapText="1"/>
    </xf>
    <xf numFmtId="0" fontId="0" fillId="0" borderId="11" xfId="0" applyBorder="1" applyAlignment="1">
      <alignment wrapText="1"/>
    </xf>
    <xf numFmtId="0" fontId="0" fillId="0" borderId="0" xfId="0" applyAlignment="1"/>
    <xf numFmtId="0" fontId="6" fillId="0" borderId="0" xfId="0" applyFont="1" applyAlignment="1">
      <alignment horizontal="center" wrapText="1"/>
    </xf>
    <xf numFmtId="0" fontId="6"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457200</xdr:colOff>
      <xdr:row>3</xdr:row>
      <xdr:rowOff>0</xdr:rowOff>
    </xdr:from>
    <xdr:ext cx="184731" cy="264560"/>
    <xdr:sp macro="" textlink="">
      <xdr:nvSpPr>
        <xdr:cNvPr id="2" name="TextBox 1"/>
        <xdr:cNvSpPr txBox="1"/>
      </xdr:nvSpPr>
      <xdr:spPr>
        <a:xfrm>
          <a:off x="566737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80"/>
  <sheetViews>
    <sheetView tabSelected="1" topLeftCell="A63" zoomScale="70" zoomScaleNormal="70" workbookViewId="0">
      <selection activeCell="I68" sqref="I68"/>
    </sheetView>
  </sheetViews>
  <sheetFormatPr defaultRowHeight="15"/>
  <cols>
    <col min="1" max="1" width="43.28515625" customWidth="1"/>
    <col min="2" max="2" width="16.42578125" customWidth="1"/>
    <col min="3" max="3" width="7" customWidth="1"/>
    <col min="4" max="4" width="15.85546875" customWidth="1"/>
    <col min="5" max="5" width="18" customWidth="1"/>
    <col min="6" max="7" width="18.5703125" customWidth="1"/>
    <col min="8" max="8" width="19.140625" customWidth="1"/>
    <col min="9" max="9" width="30.5703125" customWidth="1"/>
  </cols>
  <sheetData>
    <row r="1" spans="1:15" ht="18.75">
      <c r="A1" s="82" t="s">
        <v>123</v>
      </c>
      <c r="B1" s="83"/>
      <c r="C1" s="83"/>
      <c r="D1" s="83"/>
      <c r="E1" s="83"/>
      <c r="F1" s="83"/>
      <c r="G1" s="83"/>
      <c r="H1" s="82"/>
      <c r="I1" s="82"/>
      <c r="J1" s="82"/>
      <c r="K1" s="82"/>
      <c r="L1" s="84"/>
      <c r="M1" s="84"/>
      <c r="N1" s="84"/>
      <c r="O1" s="84"/>
    </row>
    <row r="2" spans="1:15" ht="15" customHeight="1">
      <c r="A2" s="82" t="s">
        <v>124</v>
      </c>
      <c r="B2" s="82"/>
      <c r="C2" s="82"/>
      <c r="D2" s="82"/>
      <c r="E2" s="82"/>
      <c r="F2" s="85"/>
      <c r="G2" s="85"/>
      <c r="H2" s="82"/>
      <c r="I2" s="82"/>
      <c r="J2" s="82"/>
      <c r="K2" s="82"/>
      <c r="L2" s="84"/>
      <c r="M2" s="84"/>
      <c r="N2" s="84"/>
      <c r="O2" s="84"/>
    </row>
    <row r="3" spans="1:15" ht="27" customHeight="1">
      <c r="B3" s="111"/>
      <c r="C3" s="112"/>
      <c r="D3" s="112"/>
      <c r="E3" s="112"/>
      <c r="F3" s="112"/>
      <c r="G3" s="112"/>
      <c r="H3" s="112"/>
      <c r="I3" s="33"/>
      <c r="J3" s="33"/>
    </row>
    <row r="4" spans="1:15" ht="15.75" thickBot="1"/>
    <row r="5" spans="1:15" ht="81" customHeight="1">
      <c r="A5" s="11" t="s">
        <v>0</v>
      </c>
      <c r="B5" s="22" t="s">
        <v>1</v>
      </c>
      <c r="C5" s="23" t="s">
        <v>2</v>
      </c>
      <c r="D5" s="23" t="s">
        <v>145</v>
      </c>
      <c r="E5" s="23" t="s">
        <v>146</v>
      </c>
      <c r="F5" s="23" t="s">
        <v>147</v>
      </c>
      <c r="G5" s="23" t="s">
        <v>126</v>
      </c>
      <c r="H5" s="23" t="s">
        <v>125</v>
      </c>
    </row>
    <row r="6" spans="1:15" ht="174.75" customHeight="1">
      <c r="A6" s="12" t="s">
        <v>105</v>
      </c>
      <c r="B6" s="68">
        <v>100000000</v>
      </c>
      <c r="C6" s="67"/>
      <c r="D6" s="28">
        <f>D7+D15+D18+D21</f>
        <v>114087.52110999999</v>
      </c>
      <c r="E6" s="28">
        <f>E7+E15+E18+E21</f>
        <v>130981.67185000001</v>
      </c>
      <c r="F6" s="28">
        <f>F7+F15+F18+F21</f>
        <v>130751.23742000002</v>
      </c>
      <c r="G6" s="69">
        <f>F6/D6*100</f>
        <v>114.60608149591869</v>
      </c>
      <c r="H6" s="69">
        <v>99.3</v>
      </c>
      <c r="I6" s="109" t="s">
        <v>156</v>
      </c>
      <c r="J6" s="110"/>
      <c r="K6" s="110"/>
    </row>
    <row r="7" spans="1:15" ht="59.25" customHeight="1">
      <c r="A7" s="17" t="s">
        <v>3</v>
      </c>
      <c r="B7" s="29" t="s">
        <v>89</v>
      </c>
      <c r="C7" s="18"/>
      <c r="D7" s="27">
        <f>D8+D9+D10+D11+D12+D13+D14</f>
        <v>110041.52110999999</v>
      </c>
      <c r="E7" s="27">
        <f>E8+E9+E10+E13+E14+E11+E12</f>
        <v>126828.21431</v>
      </c>
      <c r="F7" s="27">
        <f>F8+F9+F10+F13+F14+F11+F12</f>
        <v>126597.85489</v>
      </c>
      <c r="G7" s="73">
        <f t="shared" ref="G7:G78" si="0">F7/D7*100</f>
        <v>115.04553337049015</v>
      </c>
      <c r="H7" s="73">
        <v>99.3</v>
      </c>
    </row>
    <row r="8" spans="1:15" ht="31.5" customHeight="1">
      <c r="A8" s="103" t="s">
        <v>4</v>
      </c>
      <c r="B8" s="104" t="s">
        <v>90</v>
      </c>
      <c r="C8" s="105"/>
      <c r="D8" s="78">
        <v>23854.394199999999</v>
      </c>
      <c r="E8" s="106">
        <v>27519.635310000001</v>
      </c>
      <c r="F8" s="106">
        <v>27413.653310000002</v>
      </c>
      <c r="G8" s="73">
        <f t="shared" si="0"/>
        <v>114.92076923085308</v>
      </c>
      <c r="H8" s="73">
        <v>99.7</v>
      </c>
    </row>
    <row r="9" spans="1:15" ht="46.5" customHeight="1">
      <c r="A9" s="5" t="s">
        <v>5</v>
      </c>
      <c r="B9" s="19" t="s">
        <v>6</v>
      </c>
      <c r="C9" s="19"/>
      <c r="D9" s="77">
        <v>75545.351909999998</v>
      </c>
      <c r="E9" s="53">
        <v>87321.463470000002</v>
      </c>
      <c r="F9" s="53">
        <v>87197.086049999998</v>
      </c>
      <c r="G9" s="73">
        <f t="shared" si="0"/>
        <v>115.42349574846264</v>
      </c>
      <c r="H9" s="73">
        <v>99.2</v>
      </c>
    </row>
    <row r="10" spans="1:15" ht="54" customHeight="1">
      <c r="A10" s="5" t="s">
        <v>7</v>
      </c>
      <c r="B10" s="5" t="s">
        <v>8</v>
      </c>
      <c r="C10" s="6"/>
      <c r="D10" s="6">
        <v>3037.9569999999999</v>
      </c>
      <c r="E10" s="19">
        <v>2392.18685</v>
      </c>
      <c r="F10" s="64">
        <v>2392.18685</v>
      </c>
      <c r="G10" s="73">
        <f t="shared" si="0"/>
        <v>78.743275497316134</v>
      </c>
      <c r="H10" s="73">
        <v>100</v>
      </c>
    </row>
    <row r="11" spans="1:15" ht="54" customHeight="1">
      <c r="A11" s="89" t="s">
        <v>141</v>
      </c>
      <c r="B11" s="101" t="s">
        <v>142</v>
      </c>
      <c r="C11" s="6"/>
      <c r="D11" s="6">
        <v>719</v>
      </c>
      <c r="E11" s="90">
        <v>860.97263999999996</v>
      </c>
      <c r="F11" s="90">
        <v>860.97263999999996</v>
      </c>
      <c r="G11" s="73"/>
      <c r="H11" s="73"/>
    </row>
    <row r="12" spans="1:15" ht="54" customHeight="1">
      <c r="A12" s="103" t="s">
        <v>149</v>
      </c>
      <c r="B12" s="88" t="s">
        <v>148</v>
      </c>
      <c r="C12" s="6"/>
      <c r="D12" s="6">
        <v>0</v>
      </c>
      <c r="E12" s="104">
        <v>714.21</v>
      </c>
      <c r="F12" s="104">
        <v>714.21</v>
      </c>
      <c r="G12" s="73"/>
      <c r="H12" s="73"/>
    </row>
    <row r="13" spans="1:15" ht="51" customHeight="1">
      <c r="A13" s="13" t="s">
        <v>9</v>
      </c>
      <c r="B13" s="5" t="s">
        <v>10</v>
      </c>
      <c r="C13" s="6"/>
      <c r="D13" s="6">
        <v>6810.8180000000002</v>
      </c>
      <c r="E13" s="40">
        <v>7937.1319999999996</v>
      </c>
      <c r="F13" s="64">
        <v>7937.1319999999996</v>
      </c>
      <c r="G13" s="73">
        <f t="shared" si="0"/>
        <v>116.53713254413786</v>
      </c>
      <c r="H13" s="73">
        <v>100</v>
      </c>
    </row>
    <row r="14" spans="1:15" ht="48" customHeight="1">
      <c r="A14" s="13" t="s">
        <v>11</v>
      </c>
      <c r="B14" s="5" t="s">
        <v>12</v>
      </c>
      <c r="C14" s="6"/>
      <c r="D14" s="6">
        <v>74</v>
      </c>
      <c r="E14" s="19">
        <v>82.614040000000003</v>
      </c>
      <c r="F14" s="19">
        <v>82.614040000000003</v>
      </c>
      <c r="G14" s="73">
        <f t="shared" si="0"/>
        <v>111.64059459459459</v>
      </c>
      <c r="H14" s="73">
        <v>100</v>
      </c>
    </row>
    <row r="15" spans="1:15" ht="33.75" customHeight="1">
      <c r="A15" s="5" t="s">
        <v>13</v>
      </c>
      <c r="B15" s="5" t="s">
        <v>14</v>
      </c>
      <c r="C15" s="6"/>
      <c r="D15" s="80">
        <f>D16+D17</f>
        <v>79</v>
      </c>
      <c r="E15" s="19">
        <f>E16+E17</f>
        <v>103.62166000000001</v>
      </c>
      <c r="F15" s="80">
        <f>F16+F17</f>
        <v>103.62166000000001</v>
      </c>
      <c r="G15" s="73">
        <f t="shared" si="0"/>
        <v>131.1666582278481</v>
      </c>
      <c r="H15" s="73">
        <v>100</v>
      </c>
    </row>
    <row r="16" spans="1:15" ht="35.25" customHeight="1">
      <c r="A16" s="5" t="s">
        <v>15</v>
      </c>
      <c r="B16" s="9" t="s">
        <v>16</v>
      </c>
      <c r="C16" s="6"/>
      <c r="D16" s="6">
        <v>2</v>
      </c>
      <c r="E16" s="19">
        <v>2</v>
      </c>
      <c r="F16" s="19">
        <v>2</v>
      </c>
      <c r="G16" s="73">
        <f t="shared" si="0"/>
        <v>100</v>
      </c>
      <c r="H16" s="73">
        <v>100</v>
      </c>
    </row>
    <row r="17" spans="1:9" ht="15" customHeight="1">
      <c r="A17" s="13" t="s">
        <v>17</v>
      </c>
      <c r="B17" s="13" t="s">
        <v>18</v>
      </c>
      <c r="C17" s="6"/>
      <c r="D17" s="6">
        <v>77</v>
      </c>
      <c r="E17" s="24">
        <v>101.62166000000001</v>
      </c>
      <c r="F17" s="41">
        <v>101.62166000000001</v>
      </c>
      <c r="G17" s="73">
        <f t="shared" si="0"/>
        <v>131.97618181818183</v>
      </c>
      <c r="H17" s="73">
        <v>100</v>
      </c>
    </row>
    <row r="18" spans="1:9" ht="49.5" customHeight="1">
      <c r="A18" s="5" t="s">
        <v>19</v>
      </c>
      <c r="B18" s="9" t="s">
        <v>20</v>
      </c>
      <c r="C18" s="6"/>
      <c r="D18" s="90">
        <f>D20+D19</f>
        <v>3210</v>
      </c>
      <c r="E18" s="90">
        <f t="shared" ref="E18:F18" si="1">E20+E19</f>
        <v>3253.7669999999998</v>
      </c>
      <c r="F18" s="90">
        <f t="shared" si="1"/>
        <v>3253.7669999999998</v>
      </c>
      <c r="G18" s="73">
        <f t="shared" si="0"/>
        <v>101.36345794392523</v>
      </c>
      <c r="H18" s="73">
        <v>100</v>
      </c>
    </row>
    <row r="19" spans="1:9" ht="67.5" customHeight="1">
      <c r="A19" s="89" t="s">
        <v>135</v>
      </c>
      <c r="B19" s="91" t="s">
        <v>136</v>
      </c>
      <c r="C19" s="6"/>
      <c r="D19" s="90">
        <v>2726</v>
      </c>
      <c r="E19" s="90">
        <v>2725.7669999999998</v>
      </c>
      <c r="F19" s="90">
        <v>2725.7669999999998</v>
      </c>
      <c r="G19" s="73">
        <f t="shared" ref="G19" si="2">F19/D19*100</f>
        <v>99.991452677916357</v>
      </c>
      <c r="H19" s="73">
        <v>100</v>
      </c>
    </row>
    <row r="20" spans="1:9" ht="63.75" customHeight="1">
      <c r="A20" s="89" t="s">
        <v>21</v>
      </c>
      <c r="B20" s="9" t="s">
        <v>22</v>
      </c>
      <c r="C20" s="6"/>
      <c r="D20" s="90">
        <v>484</v>
      </c>
      <c r="E20" s="19">
        <v>528</v>
      </c>
      <c r="F20" s="44">
        <v>528</v>
      </c>
      <c r="G20" s="73">
        <f t="shared" si="0"/>
        <v>109.09090909090908</v>
      </c>
      <c r="H20" s="73">
        <v>100</v>
      </c>
    </row>
    <row r="21" spans="1:9" ht="48.75" customHeight="1">
      <c r="A21" s="5" t="s">
        <v>23</v>
      </c>
      <c r="B21" s="9" t="s">
        <v>24</v>
      </c>
      <c r="C21" s="6"/>
      <c r="D21" s="90">
        <f>D22</f>
        <v>757</v>
      </c>
      <c r="E21" s="40">
        <f>E22</f>
        <v>796.06888000000004</v>
      </c>
      <c r="F21" s="80">
        <f>F22</f>
        <v>795.99387000000002</v>
      </c>
      <c r="G21" s="73">
        <f t="shared" si="0"/>
        <v>105.15110568031704</v>
      </c>
      <c r="H21" s="73">
        <v>99.7</v>
      </c>
    </row>
    <row r="22" spans="1:9" ht="33" customHeight="1">
      <c r="A22" s="5" t="s">
        <v>25</v>
      </c>
      <c r="B22" s="9" t="s">
        <v>26</v>
      </c>
      <c r="C22" s="6"/>
      <c r="D22" s="90">
        <v>757</v>
      </c>
      <c r="E22" s="42">
        <v>796.06888000000004</v>
      </c>
      <c r="F22" s="52">
        <v>795.99387000000002</v>
      </c>
      <c r="G22" s="73">
        <f t="shared" si="0"/>
        <v>105.15110568031704</v>
      </c>
      <c r="H22" s="73">
        <v>99.7</v>
      </c>
    </row>
    <row r="23" spans="1:9" ht="78" customHeight="1">
      <c r="A23" s="10" t="s">
        <v>106</v>
      </c>
      <c r="B23" s="21" t="s">
        <v>27</v>
      </c>
      <c r="C23" s="21"/>
      <c r="D23" s="28">
        <f>D24</f>
        <v>13419.8</v>
      </c>
      <c r="E23" s="28">
        <f>E24</f>
        <v>16682.05</v>
      </c>
      <c r="F23" s="28">
        <f>F24</f>
        <v>16682.05</v>
      </c>
      <c r="G23" s="69">
        <f t="shared" si="0"/>
        <v>124.30922964574734</v>
      </c>
      <c r="H23" s="73">
        <v>100</v>
      </c>
      <c r="I23" s="93" t="s">
        <v>157</v>
      </c>
    </row>
    <row r="24" spans="1:9" ht="31.5">
      <c r="A24" s="5" t="s">
        <v>28</v>
      </c>
      <c r="B24" s="7" t="s">
        <v>29</v>
      </c>
      <c r="C24" s="7"/>
      <c r="D24" s="58">
        <f>D26+D27+D28+D25</f>
        <v>13419.8</v>
      </c>
      <c r="E24" s="58">
        <f>E26+E27+E28+E25+E29</f>
        <v>16682.05</v>
      </c>
      <c r="F24" s="58">
        <f>F26+F27+F28+F25+F29</f>
        <v>16682.05</v>
      </c>
      <c r="G24" s="73">
        <f t="shared" si="0"/>
        <v>124.30922964574734</v>
      </c>
      <c r="H24" s="73">
        <v>100</v>
      </c>
    </row>
    <row r="25" spans="1:9" ht="34.5" customHeight="1">
      <c r="A25" s="95" t="s">
        <v>137</v>
      </c>
      <c r="B25" s="55" t="s">
        <v>138</v>
      </c>
      <c r="C25" s="90"/>
      <c r="D25" s="58">
        <v>0</v>
      </c>
      <c r="E25" s="58">
        <v>0</v>
      </c>
      <c r="F25" s="58">
        <v>0</v>
      </c>
      <c r="G25" s="73"/>
      <c r="H25" s="73">
        <v>100</v>
      </c>
    </row>
    <row r="26" spans="1:9" ht="60">
      <c r="A26" s="86" t="s">
        <v>127</v>
      </c>
      <c r="B26" s="94" t="s">
        <v>128</v>
      </c>
      <c r="C26" s="80"/>
      <c r="D26" s="80">
        <v>0</v>
      </c>
      <c r="E26" s="58"/>
      <c r="F26" s="58"/>
      <c r="G26" s="73"/>
      <c r="H26" s="73"/>
    </row>
    <row r="27" spans="1:9" ht="46.5" customHeight="1">
      <c r="A27" s="61" t="s">
        <v>30</v>
      </c>
      <c r="B27" s="7" t="s">
        <v>31</v>
      </c>
      <c r="C27" s="7"/>
      <c r="D27" s="77">
        <v>13419.8</v>
      </c>
      <c r="E27" s="58">
        <v>16234.3</v>
      </c>
      <c r="F27" s="58">
        <v>16234.3</v>
      </c>
      <c r="G27" s="73">
        <f t="shared" si="0"/>
        <v>120.97274176962398</v>
      </c>
      <c r="H27" s="73">
        <v>100</v>
      </c>
    </row>
    <row r="28" spans="1:9" ht="33.6" customHeight="1">
      <c r="A28" s="31" t="s">
        <v>107</v>
      </c>
      <c r="B28" s="34" t="s">
        <v>108</v>
      </c>
      <c r="C28" s="54"/>
      <c r="D28" s="77">
        <v>0</v>
      </c>
      <c r="E28" s="54">
        <v>0</v>
      </c>
      <c r="F28" s="54">
        <v>0</v>
      </c>
      <c r="G28" s="73"/>
      <c r="H28" s="73" t="e">
        <f t="shared" ref="H28" si="3">G28/E28*100</f>
        <v>#DIV/0!</v>
      </c>
    </row>
    <row r="29" spans="1:9" ht="63.75" customHeight="1">
      <c r="A29" s="100" t="s">
        <v>143</v>
      </c>
      <c r="B29" s="102" t="s">
        <v>144</v>
      </c>
      <c r="C29" s="90"/>
      <c r="D29" s="90"/>
      <c r="E29" s="90">
        <v>447.75</v>
      </c>
      <c r="F29" s="90">
        <v>447.75</v>
      </c>
      <c r="G29" s="73"/>
      <c r="H29" s="73">
        <v>100</v>
      </c>
    </row>
    <row r="30" spans="1:9" ht="89.45" customHeight="1">
      <c r="A30" s="20" t="s">
        <v>109</v>
      </c>
      <c r="B30" s="21" t="s">
        <v>32</v>
      </c>
      <c r="C30" s="21"/>
      <c r="D30" s="21">
        <f>D31+D33</f>
        <v>800.79867999999999</v>
      </c>
      <c r="E30" s="21">
        <f>E31+E33</f>
        <v>425.31599999999997</v>
      </c>
      <c r="F30" s="21">
        <f>F31+F33</f>
        <v>15.316000000000001</v>
      </c>
      <c r="G30" s="69">
        <f t="shared" si="0"/>
        <v>1.9125905652092237</v>
      </c>
      <c r="H30" s="73">
        <v>74.7</v>
      </c>
      <c r="I30" s="93"/>
    </row>
    <row r="31" spans="1:9" ht="60.6" customHeight="1">
      <c r="A31" s="4" t="s">
        <v>113</v>
      </c>
      <c r="B31" s="35" t="s">
        <v>116</v>
      </c>
      <c r="C31" s="21"/>
      <c r="D31" s="80">
        <f>D32</f>
        <v>780.79867999999999</v>
      </c>
      <c r="E31" s="59">
        <f>E32</f>
        <v>409</v>
      </c>
      <c r="F31" s="80">
        <f>F32</f>
        <v>0</v>
      </c>
      <c r="G31" s="69">
        <f t="shared" si="0"/>
        <v>0</v>
      </c>
      <c r="H31" s="73">
        <v>73.2</v>
      </c>
    </row>
    <row r="32" spans="1:9" ht="33" customHeight="1">
      <c r="A32" s="4" t="s">
        <v>114</v>
      </c>
      <c r="B32" s="35" t="s">
        <v>115</v>
      </c>
      <c r="C32" s="21"/>
      <c r="D32" s="90">
        <v>780.79867999999999</v>
      </c>
      <c r="E32" s="59">
        <v>409</v>
      </c>
      <c r="F32" s="74">
        <v>0</v>
      </c>
      <c r="G32" s="69">
        <f t="shared" si="0"/>
        <v>0</v>
      </c>
      <c r="H32" s="73">
        <v>73.2</v>
      </c>
    </row>
    <row r="33" spans="1:9" ht="66.75" customHeight="1">
      <c r="A33" s="5" t="s">
        <v>33</v>
      </c>
      <c r="B33" s="7" t="s">
        <v>34</v>
      </c>
      <c r="C33" s="7"/>
      <c r="D33" s="80">
        <f>D34</f>
        <v>20</v>
      </c>
      <c r="E33" s="19">
        <f>E34</f>
        <v>16.315999999999999</v>
      </c>
      <c r="F33" s="80">
        <f>F34</f>
        <v>15.316000000000001</v>
      </c>
      <c r="G33" s="69">
        <f t="shared" si="0"/>
        <v>76.58</v>
      </c>
      <c r="H33" s="73">
        <v>100</v>
      </c>
    </row>
    <row r="34" spans="1:9" ht="63.75" customHeight="1">
      <c r="A34" s="5" t="s">
        <v>35</v>
      </c>
      <c r="B34" s="7" t="s">
        <v>36</v>
      </c>
      <c r="C34" s="7"/>
      <c r="D34" s="77">
        <v>20</v>
      </c>
      <c r="E34" s="19">
        <v>16.315999999999999</v>
      </c>
      <c r="F34" s="62">
        <v>15.316000000000001</v>
      </c>
      <c r="G34" s="69">
        <f t="shared" si="0"/>
        <v>76.58</v>
      </c>
      <c r="H34" s="73">
        <v>100</v>
      </c>
    </row>
    <row r="35" spans="1:9" ht="86.25" customHeight="1">
      <c r="A35" s="14" t="s">
        <v>110</v>
      </c>
      <c r="B35" s="16" t="s">
        <v>37</v>
      </c>
      <c r="C35" s="16"/>
      <c r="D35" s="26">
        <f>D36+D39+D41</f>
        <v>1049.82512</v>
      </c>
      <c r="E35" s="26">
        <f>E36+E39+E41</f>
        <v>1580.09185</v>
      </c>
      <c r="F35" s="26">
        <f>F36+F39+F41</f>
        <v>1559.1562899999999</v>
      </c>
      <c r="G35" s="69">
        <f t="shared" si="0"/>
        <v>148.51581090000968</v>
      </c>
      <c r="H35" s="73">
        <v>99.9</v>
      </c>
      <c r="I35" s="92" t="s">
        <v>158</v>
      </c>
    </row>
    <row r="36" spans="1:9" ht="65.25" customHeight="1">
      <c r="A36" s="5" t="s">
        <v>38</v>
      </c>
      <c r="B36" s="7" t="s">
        <v>39</v>
      </c>
      <c r="C36" s="7"/>
      <c r="D36" s="81">
        <f>D37+D38</f>
        <v>596.47239999999999</v>
      </c>
      <c r="E36" s="24">
        <f>E37+E38</f>
        <v>769.50234</v>
      </c>
      <c r="F36" s="81">
        <f>F37+F38</f>
        <v>769.50234</v>
      </c>
      <c r="G36" s="69">
        <f t="shared" si="0"/>
        <v>129.00887618605657</v>
      </c>
      <c r="H36" s="73">
        <v>100</v>
      </c>
    </row>
    <row r="37" spans="1:9" ht="50.25" customHeight="1">
      <c r="A37" s="5" t="s">
        <v>40</v>
      </c>
      <c r="B37" s="7" t="s">
        <v>41</v>
      </c>
      <c r="C37" s="7"/>
      <c r="D37" s="77">
        <v>404.47239999999999</v>
      </c>
      <c r="E37" s="24">
        <v>577.50234</v>
      </c>
      <c r="F37" s="45">
        <v>577.50234</v>
      </c>
      <c r="G37" s="69">
        <f t="shared" si="0"/>
        <v>142.77917108806434</v>
      </c>
      <c r="H37" s="73">
        <v>100</v>
      </c>
    </row>
    <row r="38" spans="1:9" ht="50.25" customHeight="1">
      <c r="A38" s="79" t="s">
        <v>129</v>
      </c>
      <c r="B38" s="80" t="s">
        <v>130</v>
      </c>
      <c r="C38" s="80"/>
      <c r="D38" s="80">
        <v>192</v>
      </c>
      <c r="E38" s="81">
        <v>192</v>
      </c>
      <c r="F38" s="81">
        <v>192</v>
      </c>
      <c r="G38" s="69">
        <f t="shared" si="0"/>
        <v>100</v>
      </c>
      <c r="H38" s="73"/>
    </row>
    <row r="39" spans="1:9" ht="57.75" customHeight="1">
      <c r="A39" s="30" t="s">
        <v>96</v>
      </c>
      <c r="B39" s="7" t="s">
        <v>42</v>
      </c>
      <c r="C39" s="7"/>
      <c r="D39" s="80">
        <f>D40</f>
        <v>443.35271999999998</v>
      </c>
      <c r="E39" s="51">
        <f>E40</f>
        <v>800.58951000000002</v>
      </c>
      <c r="F39" s="80">
        <f>F40</f>
        <v>779.65395000000001</v>
      </c>
      <c r="G39" s="69">
        <f t="shared" si="0"/>
        <v>175.85410325214653</v>
      </c>
      <c r="H39" s="73">
        <v>99.7</v>
      </c>
    </row>
    <row r="40" spans="1:9" ht="48" customHeight="1">
      <c r="A40" s="30" t="s">
        <v>97</v>
      </c>
      <c r="B40" s="7" t="s">
        <v>43</v>
      </c>
      <c r="C40" s="7"/>
      <c r="D40" s="77">
        <v>443.35271999999998</v>
      </c>
      <c r="E40" s="51">
        <v>800.58951000000002</v>
      </c>
      <c r="F40" s="51">
        <v>779.65395000000001</v>
      </c>
      <c r="G40" s="69">
        <f t="shared" si="0"/>
        <v>175.85410325214653</v>
      </c>
      <c r="H40" s="73">
        <v>99.7</v>
      </c>
    </row>
    <row r="41" spans="1:9" ht="50.25" customHeight="1">
      <c r="A41" s="5" t="s">
        <v>44</v>
      </c>
      <c r="B41" s="7" t="s">
        <v>45</v>
      </c>
      <c r="C41" s="7"/>
      <c r="D41" s="81">
        <f>D42</f>
        <v>10</v>
      </c>
      <c r="E41" s="24">
        <f>E42</f>
        <v>10</v>
      </c>
      <c r="F41" s="81">
        <f>F42</f>
        <v>10</v>
      </c>
      <c r="G41" s="69">
        <f t="shared" si="0"/>
        <v>100</v>
      </c>
      <c r="H41" s="73">
        <v>100</v>
      </c>
    </row>
    <row r="42" spans="1:9" ht="67.5" customHeight="1">
      <c r="A42" s="5" t="s">
        <v>46</v>
      </c>
      <c r="B42" s="7" t="s">
        <v>47</v>
      </c>
      <c r="C42" s="7"/>
      <c r="D42" s="77">
        <v>10</v>
      </c>
      <c r="E42" s="24">
        <v>10</v>
      </c>
      <c r="F42" s="24">
        <v>10</v>
      </c>
      <c r="G42" s="69">
        <f t="shared" si="0"/>
        <v>100</v>
      </c>
      <c r="H42" s="73">
        <v>100</v>
      </c>
    </row>
    <row r="43" spans="1:9" ht="227.25" customHeight="1">
      <c r="A43" s="20" t="s">
        <v>111</v>
      </c>
      <c r="B43" s="21" t="s">
        <v>48</v>
      </c>
      <c r="C43" s="21"/>
      <c r="D43" s="25">
        <f>D44+D48+D50+D57</f>
        <v>6910.07071</v>
      </c>
      <c r="E43" s="25">
        <f>E44+E48+E50+E57</f>
        <v>8997.7981099999997</v>
      </c>
      <c r="F43" s="25">
        <f>F44+F48+F50+F57</f>
        <v>8927.6706099999992</v>
      </c>
      <c r="G43" s="69">
        <f t="shared" si="0"/>
        <v>129.19796315658829</v>
      </c>
      <c r="H43" s="73">
        <v>65.900000000000006</v>
      </c>
      <c r="I43" s="107" t="s">
        <v>159</v>
      </c>
    </row>
    <row r="44" spans="1:9" ht="63.75" customHeight="1">
      <c r="A44" s="5" t="s">
        <v>49</v>
      </c>
      <c r="B44" s="7" t="s">
        <v>50</v>
      </c>
      <c r="C44" s="7"/>
      <c r="D44" s="81">
        <f>D45+D46+D47</f>
        <v>2769</v>
      </c>
      <c r="E44" s="65">
        <f>E45+E46</f>
        <v>3484.28766</v>
      </c>
      <c r="F44" s="81">
        <f>F45+F46</f>
        <v>3484.28766</v>
      </c>
      <c r="G44" s="69">
        <f t="shared" si="0"/>
        <v>125.83198483206934</v>
      </c>
      <c r="H44" s="73">
        <v>80</v>
      </c>
    </row>
    <row r="45" spans="1:9" ht="66" customHeight="1">
      <c r="A45" s="5" t="s">
        <v>51</v>
      </c>
      <c r="B45" s="7" t="s">
        <v>52</v>
      </c>
      <c r="C45" s="7"/>
      <c r="D45" s="77">
        <v>2269</v>
      </c>
      <c r="E45" s="24">
        <v>3484.28766</v>
      </c>
      <c r="F45" s="76">
        <v>3484.28766</v>
      </c>
      <c r="G45" s="69">
        <f t="shared" si="0"/>
        <v>153.56049625385631</v>
      </c>
      <c r="H45" s="73">
        <v>100</v>
      </c>
    </row>
    <row r="46" spans="1:9" ht="83.45" customHeight="1">
      <c r="A46" s="99" t="s">
        <v>117</v>
      </c>
      <c r="B46" s="49" t="s">
        <v>118</v>
      </c>
      <c r="C46" s="15"/>
      <c r="D46" s="77">
        <v>0</v>
      </c>
      <c r="E46" s="64">
        <v>0</v>
      </c>
      <c r="F46" s="64">
        <v>0</v>
      </c>
      <c r="G46" s="69" t="e">
        <f t="shared" si="0"/>
        <v>#DIV/0!</v>
      </c>
      <c r="H46" s="73">
        <v>0</v>
      </c>
    </row>
    <row r="47" spans="1:9" ht="121.5" customHeight="1">
      <c r="A47" s="100" t="s">
        <v>139</v>
      </c>
      <c r="B47" s="97" t="s">
        <v>140</v>
      </c>
      <c r="C47" s="90"/>
      <c r="D47" s="90">
        <v>500</v>
      </c>
      <c r="E47" s="90">
        <v>0</v>
      </c>
      <c r="F47" s="90">
        <v>0</v>
      </c>
      <c r="G47" s="69">
        <f t="shared" si="0"/>
        <v>0</v>
      </c>
      <c r="H47" s="73"/>
    </row>
    <row r="48" spans="1:9" ht="79.5" customHeight="1">
      <c r="A48" s="87" t="s">
        <v>92</v>
      </c>
      <c r="B48" s="98" t="s">
        <v>95</v>
      </c>
      <c r="C48" s="90"/>
      <c r="D48" s="21">
        <f>D49</f>
        <v>0</v>
      </c>
      <c r="E48" s="21">
        <f>E49</f>
        <v>178.81662</v>
      </c>
      <c r="F48" s="21">
        <f>F49</f>
        <v>178.81662</v>
      </c>
      <c r="G48" s="69" t="e">
        <f t="shared" si="0"/>
        <v>#DIV/0!</v>
      </c>
      <c r="H48" s="73">
        <v>31.3</v>
      </c>
    </row>
    <row r="49" spans="1:9" ht="57" customHeight="1">
      <c r="A49" s="48" t="s">
        <v>93</v>
      </c>
      <c r="B49" s="47" t="s">
        <v>94</v>
      </c>
      <c r="C49" s="96"/>
      <c r="D49" s="77">
        <v>0</v>
      </c>
      <c r="E49" s="40">
        <v>178.81662</v>
      </c>
      <c r="F49" s="52">
        <v>178.81662</v>
      </c>
      <c r="G49" s="69" t="e">
        <f t="shared" si="0"/>
        <v>#DIV/0!</v>
      </c>
      <c r="H49" s="73">
        <v>31.3</v>
      </c>
    </row>
    <row r="50" spans="1:9" ht="48.75" customHeight="1">
      <c r="A50" s="38" t="s">
        <v>53</v>
      </c>
      <c r="B50" s="21" t="s">
        <v>54</v>
      </c>
      <c r="C50" s="21"/>
      <c r="D50" s="25">
        <f>D51+D52+D53+D54+D55</f>
        <v>3703.07071</v>
      </c>
      <c r="E50" s="25">
        <f>E51+E52+E53+E54+E55+E56</f>
        <v>4787.5345400000006</v>
      </c>
      <c r="F50" s="25">
        <f>F51+F52+F53+F54+F55+F56</f>
        <v>4718.4070400000001</v>
      </c>
      <c r="G50" s="69">
        <f t="shared" si="0"/>
        <v>127.4187670048569</v>
      </c>
      <c r="H50" s="73">
        <v>100</v>
      </c>
    </row>
    <row r="51" spans="1:9" ht="61.5" customHeight="1">
      <c r="A51" s="13" t="s">
        <v>55</v>
      </c>
      <c r="B51" s="7" t="s">
        <v>56</v>
      </c>
      <c r="C51" s="7"/>
      <c r="D51" s="77">
        <v>100</v>
      </c>
      <c r="E51" s="24">
        <v>100</v>
      </c>
      <c r="F51" s="24">
        <v>90.512500000000003</v>
      </c>
      <c r="G51" s="69">
        <f t="shared" si="0"/>
        <v>90.512500000000003</v>
      </c>
      <c r="H51" s="73">
        <v>99.3</v>
      </c>
    </row>
    <row r="52" spans="1:9" ht="51.6" customHeight="1">
      <c r="A52" s="50" t="s">
        <v>101</v>
      </c>
      <c r="B52" s="35" t="s">
        <v>120</v>
      </c>
      <c r="C52" s="66"/>
      <c r="D52" s="77">
        <v>2401.0101</v>
      </c>
      <c r="E52" s="66">
        <v>1810.6967</v>
      </c>
      <c r="F52" s="66">
        <v>1810.6967</v>
      </c>
      <c r="G52" s="69">
        <f t="shared" si="0"/>
        <v>75.413955984608322</v>
      </c>
      <c r="H52" s="73">
        <v>100</v>
      </c>
    </row>
    <row r="53" spans="1:9" ht="75" customHeight="1">
      <c r="A53" s="32" t="s">
        <v>87</v>
      </c>
      <c r="B53" s="63" t="s">
        <v>98</v>
      </c>
      <c r="C53" s="37"/>
      <c r="D53" s="77">
        <v>411.06061</v>
      </c>
      <c r="E53" s="40">
        <v>819.21284000000003</v>
      </c>
      <c r="F53" s="46">
        <v>759.57284000000004</v>
      </c>
      <c r="G53" s="69">
        <f t="shared" si="0"/>
        <v>184.78366000575926</v>
      </c>
      <c r="H53" s="73">
        <v>100</v>
      </c>
    </row>
    <row r="54" spans="1:9" ht="55.5" customHeight="1">
      <c r="A54" s="48" t="s">
        <v>102</v>
      </c>
      <c r="B54" s="39" t="s">
        <v>103</v>
      </c>
      <c r="C54" s="46"/>
      <c r="D54" s="77">
        <v>672</v>
      </c>
      <c r="E54" s="46">
        <v>671.625</v>
      </c>
      <c r="F54" s="46">
        <v>671.625</v>
      </c>
      <c r="G54" s="69">
        <f t="shared" si="0"/>
        <v>99.944196428571431</v>
      </c>
      <c r="H54" s="73">
        <v>100</v>
      </c>
    </row>
    <row r="55" spans="1:9" ht="80.25" customHeight="1">
      <c r="A55" s="43" t="s">
        <v>121</v>
      </c>
      <c r="B55" s="72" t="s">
        <v>122</v>
      </c>
      <c r="C55" s="15"/>
      <c r="D55" s="15">
        <v>119</v>
      </c>
      <c r="E55" s="15">
        <v>266</v>
      </c>
      <c r="F55" s="15">
        <v>266</v>
      </c>
      <c r="G55" s="69">
        <f t="shared" si="0"/>
        <v>223.52941176470588</v>
      </c>
      <c r="H55" s="73">
        <v>100</v>
      </c>
    </row>
    <row r="56" spans="1:9" ht="80.25" customHeight="1">
      <c r="A56" s="57" t="s">
        <v>151</v>
      </c>
      <c r="B56" s="72" t="s">
        <v>150</v>
      </c>
      <c r="C56" s="15"/>
      <c r="D56" s="15">
        <v>0</v>
      </c>
      <c r="E56" s="15">
        <v>1120</v>
      </c>
      <c r="F56" s="15">
        <v>1120</v>
      </c>
      <c r="G56" s="69"/>
      <c r="H56" s="73"/>
    </row>
    <row r="57" spans="1:9" ht="30.75" customHeight="1">
      <c r="A57" s="5" t="s">
        <v>57</v>
      </c>
      <c r="B57" s="7" t="s">
        <v>58</v>
      </c>
      <c r="C57" s="7"/>
      <c r="D57" s="80">
        <f>D58+D59</f>
        <v>438</v>
      </c>
      <c r="E57" s="36">
        <f>E58+E59</f>
        <v>547.15928999999994</v>
      </c>
      <c r="F57" s="80">
        <f>F58+F59</f>
        <v>546.15928999999994</v>
      </c>
      <c r="G57" s="69">
        <f t="shared" si="0"/>
        <v>124.69390182648401</v>
      </c>
      <c r="H57" s="73">
        <v>99.9</v>
      </c>
    </row>
    <row r="58" spans="1:9" ht="47.25" customHeight="1">
      <c r="A58" s="5" t="s">
        <v>59</v>
      </c>
      <c r="B58" s="7" t="s">
        <v>60</v>
      </c>
      <c r="C58" s="7"/>
      <c r="D58" s="77">
        <v>438</v>
      </c>
      <c r="E58" s="36">
        <v>437.21897999999999</v>
      </c>
      <c r="F58" s="64">
        <v>436.21897999999999</v>
      </c>
      <c r="G58" s="69">
        <f t="shared" si="0"/>
        <v>99.593374429223744</v>
      </c>
      <c r="H58" s="73">
        <v>99.9</v>
      </c>
    </row>
    <row r="59" spans="1:9" ht="43.5" customHeight="1">
      <c r="A59" s="57" t="s">
        <v>99</v>
      </c>
      <c r="B59" s="56" t="s">
        <v>100</v>
      </c>
      <c r="C59" s="44"/>
      <c r="D59" s="77">
        <v>0</v>
      </c>
      <c r="E59" s="44">
        <v>109.94031</v>
      </c>
      <c r="F59" s="70">
        <v>109.94031</v>
      </c>
      <c r="G59" s="69"/>
      <c r="H59" s="73">
        <v>100</v>
      </c>
    </row>
    <row r="60" spans="1:9" ht="83.25" customHeight="1">
      <c r="A60" s="20" t="s">
        <v>119</v>
      </c>
      <c r="B60" s="21" t="s">
        <v>61</v>
      </c>
      <c r="C60" s="21"/>
      <c r="D60" s="21">
        <f>D61+D63+D65</f>
        <v>40390</v>
      </c>
      <c r="E60" s="28">
        <f>E61+E63+E65</f>
        <v>104150.38815</v>
      </c>
      <c r="F60" s="28">
        <f>F61+F63+F65</f>
        <v>104058.25644000001</v>
      </c>
      <c r="G60" s="69">
        <f t="shared" si="0"/>
        <v>257.63371240406047</v>
      </c>
      <c r="H60" s="69">
        <v>100</v>
      </c>
      <c r="I60" s="92" t="s">
        <v>160</v>
      </c>
    </row>
    <row r="61" spans="1:9" ht="87.75" customHeight="1">
      <c r="A61" s="5" t="s">
        <v>62</v>
      </c>
      <c r="B61" s="7" t="s">
        <v>63</v>
      </c>
      <c r="C61" s="7"/>
      <c r="D61" s="81">
        <f>D62</f>
        <v>40290</v>
      </c>
      <c r="E61" s="58">
        <f>E62</f>
        <v>102687.67277999999</v>
      </c>
      <c r="F61" s="58">
        <f>F62</f>
        <v>102602.35838000001</v>
      </c>
      <c r="G61" s="69">
        <f t="shared" si="0"/>
        <v>254.65961375031029</v>
      </c>
      <c r="H61" s="73">
        <v>100</v>
      </c>
    </row>
    <row r="62" spans="1:9" ht="98.25" customHeight="1">
      <c r="A62" s="5" t="s">
        <v>64</v>
      </c>
      <c r="B62" s="7" t="s">
        <v>65</v>
      </c>
      <c r="C62" s="7"/>
      <c r="D62" s="77">
        <v>40290</v>
      </c>
      <c r="E62" s="58">
        <v>102687.67277999999</v>
      </c>
      <c r="F62" s="58">
        <v>102602.35838000001</v>
      </c>
      <c r="G62" s="69">
        <f t="shared" si="0"/>
        <v>254.65961375031029</v>
      </c>
      <c r="H62" s="73">
        <v>100</v>
      </c>
    </row>
    <row r="63" spans="1:9" ht="57.75" customHeight="1">
      <c r="A63" s="87" t="s">
        <v>131</v>
      </c>
      <c r="B63" s="88" t="s">
        <v>132</v>
      </c>
      <c r="C63" s="80"/>
      <c r="D63" s="80">
        <f>D64</f>
        <v>100</v>
      </c>
      <c r="E63" s="80">
        <f t="shared" ref="E63:F65" si="4">E64</f>
        <v>0</v>
      </c>
      <c r="F63" s="80">
        <f t="shared" si="4"/>
        <v>0</v>
      </c>
      <c r="G63" s="69">
        <f t="shared" si="0"/>
        <v>0</v>
      </c>
      <c r="H63" s="73"/>
    </row>
    <row r="64" spans="1:9" ht="49.5" customHeight="1">
      <c r="A64" s="32" t="s">
        <v>133</v>
      </c>
      <c r="B64" s="88" t="s">
        <v>134</v>
      </c>
      <c r="C64" s="80"/>
      <c r="D64" s="80">
        <v>100</v>
      </c>
      <c r="E64" s="81">
        <v>0</v>
      </c>
      <c r="F64" s="81">
        <v>0</v>
      </c>
      <c r="G64" s="69">
        <f t="shared" si="0"/>
        <v>0</v>
      </c>
      <c r="H64" s="73"/>
    </row>
    <row r="65" spans="1:9" ht="57.75" customHeight="1">
      <c r="A65" s="87" t="s">
        <v>154</v>
      </c>
      <c r="B65" s="88" t="s">
        <v>152</v>
      </c>
      <c r="C65" s="104"/>
      <c r="D65" s="104">
        <v>0</v>
      </c>
      <c r="E65" s="104">
        <f t="shared" si="4"/>
        <v>1462.7153699999999</v>
      </c>
      <c r="F65" s="104">
        <f t="shared" si="4"/>
        <v>1455.89806</v>
      </c>
      <c r="G65" s="69" t="e">
        <f t="shared" ref="G65:G66" si="5">F65/D65*100</f>
        <v>#DIV/0!</v>
      </c>
      <c r="H65" s="73"/>
    </row>
    <row r="66" spans="1:9" ht="49.5" customHeight="1">
      <c r="A66" s="32" t="s">
        <v>155</v>
      </c>
      <c r="B66" s="88" t="s">
        <v>153</v>
      </c>
      <c r="C66" s="104"/>
      <c r="D66" s="104">
        <v>0</v>
      </c>
      <c r="E66" s="106">
        <v>1462.7153699999999</v>
      </c>
      <c r="F66" s="106">
        <v>1455.89806</v>
      </c>
      <c r="G66" s="69" t="e">
        <f t="shared" si="5"/>
        <v>#DIV/0!</v>
      </c>
      <c r="H66" s="73"/>
    </row>
    <row r="67" spans="1:9" ht="140.25" customHeight="1">
      <c r="A67" s="20" t="s">
        <v>112</v>
      </c>
      <c r="B67" s="21" t="s">
        <v>66</v>
      </c>
      <c r="C67" s="21"/>
      <c r="D67" s="21">
        <f>D68+D71+D73+D76</f>
        <v>38580.774489999996</v>
      </c>
      <c r="E67" s="21">
        <f>E68+E71+E73+E76</f>
        <v>44974.587819999993</v>
      </c>
      <c r="F67" s="21">
        <f>F68+F71+F73+F76</f>
        <v>44888.739679999999</v>
      </c>
      <c r="G67" s="69">
        <f t="shared" si="0"/>
        <v>116.3500221895105</v>
      </c>
      <c r="H67" s="69">
        <v>99.8</v>
      </c>
      <c r="I67" s="108" t="s">
        <v>161</v>
      </c>
    </row>
    <row r="68" spans="1:9" ht="63">
      <c r="A68" s="8" t="s">
        <v>67</v>
      </c>
      <c r="B68" s="7" t="s">
        <v>68</v>
      </c>
      <c r="C68" s="7"/>
      <c r="D68" s="80">
        <f>D69+D70</f>
        <v>29722.017</v>
      </c>
      <c r="E68" s="36">
        <f>E69+E70</f>
        <v>36245.606999999996</v>
      </c>
      <c r="F68" s="80">
        <f>F69+F70</f>
        <v>36189.487959999999</v>
      </c>
      <c r="G68" s="69">
        <f t="shared" si="0"/>
        <v>121.75986562419368</v>
      </c>
      <c r="H68" s="73">
        <v>99.9</v>
      </c>
    </row>
    <row r="69" spans="1:9" ht="47.25">
      <c r="A69" s="5" t="s">
        <v>69</v>
      </c>
      <c r="B69" s="7" t="s">
        <v>70</v>
      </c>
      <c r="C69" s="7"/>
      <c r="D69" s="77">
        <v>27539.353999999999</v>
      </c>
      <c r="E69" s="42">
        <v>32711.707999999999</v>
      </c>
      <c r="F69" s="75">
        <v>32655.588960000001</v>
      </c>
      <c r="G69" s="69">
        <f t="shared" si="0"/>
        <v>118.57790476857228</v>
      </c>
      <c r="H69" s="73">
        <v>99.9</v>
      </c>
    </row>
    <row r="70" spans="1:9" ht="68.25" customHeight="1">
      <c r="A70" s="5" t="s">
        <v>71</v>
      </c>
      <c r="B70" s="7" t="s">
        <v>72</v>
      </c>
      <c r="C70" s="7"/>
      <c r="D70" s="77">
        <v>2182.663</v>
      </c>
      <c r="E70" s="19">
        <v>3533.8989999999999</v>
      </c>
      <c r="F70" s="75">
        <v>3533.8989999999999</v>
      </c>
      <c r="G70" s="69">
        <f t="shared" si="0"/>
        <v>161.90767883085937</v>
      </c>
      <c r="H70" s="73">
        <v>100</v>
      </c>
    </row>
    <row r="71" spans="1:9" ht="54" customHeight="1">
      <c r="A71" s="5" t="s">
        <v>73</v>
      </c>
      <c r="B71" s="7" t="s">
        <v>74</v>
      </c>
      <c r="C71" s="7"/>
      <c r="D71" s="80">
        <f>D72</f>
        <v>2500</v>
      </c>
      <c r="E71" s="75">
        <f>E72</f>
        <v>2831</v>
      </c>
      <c r="F71" s="80">
        <f>F72</f>
        <v>2831</v>
      </c>
      <c r="G71" s="69">
        <f t="shared" si="0"/>
        <v>113.24000000000001</v>
      </c>
      <c r="H71" s="73">
        <v>100</v>
      </c>
    </row>
    <row r="72" spans="1:9" ht="74.25" customHeight="1">
      <c r="A72" s="5" t="s">
        <v>75</v>
      </c>
      <c r="B72" s="7" t="s">
        <v>76</v>
      </c>
      <c r="C72" s="7"/>
      <c r="D72" s="77">
        <v>2500</v>
      </c>
      <c r="E72" s="75">
        <v>2831</v>
      </c>
      <c r="F72" s="75">
        <v>2831</v>
      </c>
      <c r="G72" s="69">
        <f t="shared" si="0"/>
        <v>113.24000000000001</v>
      </c>
      <c r="H72" s="73">
        <v>100</v>
      </c>
    </row>
    <row r="73" spans="1:9" ht="69" customHeight="1">
      <c r="A73" s="5" t="s">
        <v>77</v>
      </c>
      <c r="B73" s="7" t="s">
        <v>78</v>
      </c>
      <c r="C73" s="7"/>
      <c r="D73" s="80">
        <f>D74+D75</f>
        <v>3096.8294900000001</v>
      </c>
      <c r="E73" s="75">
        <f>E74+E75</f>
        <v>2331.3096600000003</v>
      </c>
      <c r="F73" s="80">
        <f>F74+F75</f>
        <v>2331.3096600000003</v>
      </c>
      <c r="G73" s="69">
        <f t="shared" si="0"/>
        <v>75.280530217374036</v>
      </c>
      <c r="H73" s="73">
        <v>100</v>
      </c>
    </row>
    <row r="74" spans="1:9" ht="60" customHeight="1">
      <c r="A74" s="5" t="s">
        <v>79</v>
      </c>
      <c r="B74" s="7" t="s">
        <v>80</v>
      </c>
      <c r="C74" s="7"/>
      <c r="D74" s="77">
        <v>3091.94949</v>
      </c>
      <c r="E74" s="75">
        <v>2326.5656600000002</v>
      </c>
      <c r="F74" s="75">
        <v>2326.5656600000002</v>
      </c>
      <c r="G74" s="69">
        <f t="shared" si="0"/>
        <v>75.24591418859174</v>
      </c>
      <c r="H74" s="73">
        <v>100</v>
      </c>
    </row>
    <row r="75" spans="1:9" ht="31.5" customHeight="1">
      <c r="A75" s="5" t="s">
        <v>81</v>
      </c>
      <c r="B75" s="7" t="s">
        <v>82</v>
      </c>
      <c r="C75" s="7"/>
      <c r="D75" s="77">
        <v>4.88</v>
      </c>
      <c r="E75" s="24">
        <v>4.7439999999999998</v>
      </c>
      <c r="F75" s="24">
        <v>4.7439999999999998</v>
      </c>
      <c r="G75" s="69">
        <f t="shared" si="0"/>
        <v>97.213114754098356</v>
      </c>
      <c r="H75" s="73">
        <v>100</v>
      </c>
    </row>
    <row r="76" spans="1:9" ht="85.5" customHeight="1">
      <c r="A76" s="5" t="s">
        <v>83</v>
      </c>
      <c r="B76" s="7" t="s">
        <v>84</v>
      </c>
      <c r="C76" s="7"/>
      <c r="D76" s="80">
        <f>D77+D78</f>
        <v>3261.9279999999999</v>
      </c>
      <c r="E76" s="75">
        <f>E77+E78</f>
        <v>3566.6711599999999</v>
      </c>
      <c r="F76" s="80">
        <f>F77+F78</f>
        <v>3536.9420599999999</v>
      </c>
      <c r="G76" s="69">
        <f t="shared" si="0"/>
        <v>108.43102790742162</v>
      </c>
      <c r="H76" s="73">
        <v>99</v>
      </c>
    </row>
    <row r="77" spans="1:9" ht="54" customHeight="1">
      <c r="A77" s="5" t="s">
        <v>85</v>
      </c>
      <c r="B77" s="7" t="s">
        <v>86</v>
      </c>
      <c r="C77" s="7"/>
      <c r="D77" s="77">
        <v>2194.7359999999999</v>
      </c>
      <c r="E77" s="75">
        <v>2385.5429899999999</v>
      </c>
      <c r="F77" s="75">
        <v>2385.5429899999999</v>
      </c>
      <c r="G77" s="69">
        <f t="shared" si="0"/>
        <v>108.69384700483337</v>
      </c>
      <c r="H77" s="73">
        <v>100</v>
      </c>
    </row>
    <row r="78" spans="1:9" ht="72.75" customHeight="1">
      <c r="A78" s="5" t="s">
        <v>87</v>
      </c>
      <c r="B78" s="7" t="s">
        <v>88</v>
      </c>
      <c r="C78" s="7"/>
      <c r="D78" s="77">
        <v>1067.192</v>
      </c>
      <c r="E78" s="24">
        <v>1181.12817</v>
      </c>
      <c r="F78" s="71">
        <v>1151.3990699999999</v>
      </c>
      <c r="G78" s="69">
        <f t="shared" si="0"/>
        <v>107.89052672808641</v>
      </c>
      <c r="H78" s="73">
        <f t="shared" ref="H78:H79" si="6">F78/E78*100</f>
        <v>97.482991198152519</v>
      </c>
    </row>
    <row r="79" spans="1:9" ht="28.5" customHeight="1">
      <c r="A79" s="3" t="s">
        <v>91</v>
      </c>
      <c r="B79" s="2"/>
      <c r="C79" s="2"/>
      <c r="D79" s="60">
        <f>D6+D23+D30+D35+D43+D60+D67</f>
        <v>215238.79011</v>
      </c>
      <c r="E79" s="60">
        <f>E6+E23+E30+E35+E43+E60+E67</f>
        <v>307791.90377999999</v>
      </c>
      <c r="F79" s="60">
        <f>F6+F23+F30+F35+F43+F60+F67</f>
        <v>306882.42644000001</v>
      </c>
      <c r="G79" s="69">
        <f t="shared" ref="G79" si="7">F79/D79*100</f>
        <v>142.57765818287893</v>
      </c>
      <c r="H79" s="69">
        <f t="shared" si="6"/>
        <v>99.704515509072635</v>
      </c>
    </row>
    <row r="80" spans="1:9">
      <c r="A80" s="1"/>
      <c r="H80" t="s">
        <v>104</v>
      </c>
    </row>
  </sheetData>
  <mergeCells count="2">
    <mergeCell ref="I6:K6"/>
    <mergeCell ref="B3:H3"/>
  </mergeCells>
  <pageMargins left="0.70866141732283472" right="0" top="0.74803149606299213" bottom="0.74803149606299213" header="0.31496062992125984" footer="0.31496062992125984"/>
  <pageSetup paperSize="9" scale="7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2025-05-14T13:11:20Z</dcterms:modified>
</cp:coreProperties>
</file>